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горь Подорожний\Desktop\Анализ ВПР 9 класс\"/>
    </mc:Choice>
  </mc:AlternateContent>
  <bookViews>
    <workbookView xWindow="-120" yWindow="-120" windowWidth="23250" windowHeight="13170" activeTab="3"/>
  </bookViews>
  <sheets>
    <sheet name="Поэлементный" sheetId="3" r:id="rId1"/>
    <sheet name="Анализ" sheetId="1" r:id="rId2"/>
    <sheet name="Итог" sheetId="2" r:id="rId3"/>
    <sheet name="Диагност.карта" sheetId="4" r:id="rId4"/>
  </sheets>
  <externalReferences>
    <externalReference r:id="rId5"/>
  </externalReferences>
  <definedNames>
    <definedName name="_xlnm._FilterDatabase" localSheetId="1" hidden="1">Анализ!$A$2:$Y$49</definedName>
    <definedName name="ball1">[1]служ!$G$3:$G$6</definedName>
    <definedName name="ball2">[1]служ!$H$3:$H$7</definedName>
    <definedName name="ball3">[1]служ!$K$3:$K$8</definedName>
    <definedName name="ball4">[1]служ!$L$3:$L$9</definedName>
    <definedName name="ball5">[1]служ!$Q$3:$Q$10</definedName>
    <definedName name="ball6">[1]служ!$R$3:$R$11</definedName>
    <definedName name="Otc">[1]служ!$D$3:$D$7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E9" i="1"/>
  <c r="AD11" i="3" l="1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B5" i="3" l="1"/>
  <c r="J7" i="1" s="1"/>
  <c r="AB4" i="3"/>
  <c r="I7" i="1" s="1"/>
  <c r="AB3" i="3"/>
  <c r="H7" i="1" s="1"/>
  <c r="AB2" i="3"/>
  <c r="G7" i="1" s="1"/>
  <c r="AC11" i="3" l="1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10" i="3"/>
  <c r="AF48" i="3" l="1"/>
  <c r="AE48" i="3"/>
  <c r="AD48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G9" i="3" l="1"/>
  <c r="G3" i="2"/>
  <c r="O2" i="2"/>
  <c r="A1" i="2"/>
  <c r="AG11" i="3" l="1"/>
  <c r="AG12" i="3"/>
  <c r="AG14" i="3"/>
  <c r="AG16" i="3"/>
  <c r="AG18" i="3"/>
  <c r="AG20" i="3"/>
  <c r="AG21" i="3"/>
  <c r="AG23" i="3"/>
  <c r="AG25" i="3"/>
  <c r="AG27" i="3"/>
  <c r="AG28" i="3"/>
  <c r="AG30" i="3"/>
  <c r="AG32" i="3"/>
  <c r="AG34" i="3"/>
  <c r="AG36" i="3"/>
  <c r="AG39" i="3"/>
  <c r="AG41" i="3"/>
  <c r="AG43" i="3"/>
  <c r="AG10" i="3"/>
  <c r="AG13" i="3"/>
  <c r="AG15" i="3"/>
  <c r="AG17" i="3"/>
  <c r="AG19" i="3"/>
  <c r="AG22" i="3"/>
  <c r="AG24" i="3"/>
  <c r="AG26" i="3"/>
  <c r="AG29" i="3"/>
  <c r="AG31" i="3"/>
  <c r="AG33" i="3"/>
  <c r="AG35" i="3"/>
  <c r="AG37" i="3"/>
  <c r="AG38" i="3"/>
  <c r="AG40" i="3"/>
  <c r="AG42" i="3"/>
  <c r="M7" i="1" l="1"/>
  <c r="K7" i="1"/>
  <c r="L7" i="1"/>
  <c r="AF9" i="3" l="1"/>
</calcChain>
</file>

<file path=xl/comments1.xml><?xml version="1.0" encoding="utf-8"?>
<comments xmlns="http://schemas.openxmlformats.org/spreadsheetml/2006/main">
  <authors>
    <author>Старченко</author>
  </authors>
  <commentList>
    <comment ref="Y6" authorId="0" shapeId="0">
      <text>
        <r>
          <rPr>
            <b/>
            <sz val="9"/>
            <color indexed="81"/>
            <rFont val="Tahoma"/>
            <family val="2"/>
            <charset val="204"/>
          </rPr>
          <t>Поставьте общее количество заданий.</t>
        </r>
      </text>
    </comment>
  </commentList>
</comments>
</file>

<file path=xl/comments2.xml><?xml version="1.0" encoding="utf-8"?>
<comments xmlns="http://schemas.openxmlformats.org/spreadsheetml/2006/main">
  <authors>
    <author>Старченко</author>
    <author>1</author>
    <author>ноут</author>
  </authors>
  <commentList>
    <comment ref="I5" authorId="0" shapeId="0">
      <text>
        <r>
          <rPr>
            <b/>
            <sz val="9"/>
            <color indexed="81"/>
            <rFont val="Tahoma"/>
            <family val="2"/>
            <charset val="204"/>
          </rPr>
          <t>Сколько всего было заданий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7" authorId="2" shapeId="0">
      <text>
        <r>
          <rPr>
            <b/>
            <sz val="9"/>
            <color indexed="81"/>
            <rFont val="Tahoma"/>
            <family val="2"/>
            <charset val="204"/>
          </rPr>
          <t>Количество писавших работу</t>
        </r>
      </text>
    </comment>
  </commentList>
</comments>
</file>

<file path=xl/sharedStrings.xml><?xml version="1.0" encoding="utf-8"?>
<sst xmlns="http://schemas.openxmlformats.org/spreadsheetml/2006/main" count="134" uniqueCount="95">
  <si>
    <t>учебный год</t>
  </si>
  <si>
    <t>Учитель</t>
  </si>
  <si>
    <t>Дата проведения</t>
  </si>
  <si>
    <t>Класс</t>
  </si>
  <si>
    <t>По списку</t>
  </si>
  <si>
    <t>Фамилия</t>
  </si>
  <si>
    <t>ИТОГО</t>
  </si>
  <si>
    <t>Верно выполнили задания</t>
  </si>
  <si>
    <t>НОМЕР ЗАДАНИЯ</t>
  </si>
  <si>
    <t>Номер задания</t>
  </si>
  <si>
    <t>Наиболее популярные ошибки</t>
  </si>
  <si>
    <t>кач</t>
  </si>
  <si>
    <t>обуч</t>
  </si>
  <si>
    <t>название предмета</t>
  </si>
  <si>
    <t>Всего заданий:</t>
  </si>
  <si>
    <t>Количество писавших</t>
  </si>
  <si>
    <t>неусп</t>
  </si>
  <si>
    <t xml:space="preserve">Анализ ВПР в рамках класса  </t>
  </si>
  <si>
    <t>поставьте 1 если задание выполнено</t>
  </si>
  <si>
    <t>% от общ</t>
  </si>
  <si>
    <t>всего заданий</t>
  </si>
  <si>
    <t>Наименование задания, укажите частые ошибки</t>
  </si>
  <si>
    <t>класс</t>
  </si>
  <si>
    <t>При выполнении задания  были допущены ошибки</t>
  </si>
  <si>
    <t>сравнение</t>
  </si>
  <si>
    <t>разница в отметках</t>
  </si>
  <si>
    <t>количествовыполненных заданий</t>
  </si>
  <si>
    <t>причина неуспешности</t>
  </si>
  <si>
    <t>отметка за ВПР</t>
  </si>
  <si>
    <t>отметка за пред.год</t>
  </si>
  <si>
    <t>код обучающ</t>
  </si>
  <si>
    <t>подтвердил</t>
  </si>
  <si>
    <t>понизил</t>
  </si>
  <si>
    <t>повысил</t>
  </si>
  <si>
    <t>№</t>
  </si>
  <si>
    <t>Номера тем</t>
  </si>
  <si>
    <t>дата</t>
  </si>
  <si>
    <t>ФИО уч-ся</t>
  </si>
  <si>
    <t xml:space="preserve">Русский язык </t>
  </si>
  <si>
    <t>1К1</t>
  </si>
  <si>
    <t>1К2</t>
  </si>
  <si>
    <t>1К3</t>
  </si>
  <si>
    <t>2К1</t>
  </si>
  <si>
    <t>2К2</t>
  </si>
  <si>
    <t>2К3</t>
  </si>
  <si>
    <t>Орфоэпические нормы</t>
  </si>
  <si>
    <t>10.</t>
  </si>
  <si>
    <t>16.</t>
  </si>
  <si>
    <t xml:space="preserve">Пунктуация </t>
  </si>
  <si>
    <t>Морфемный и словообразовательный разбор</t>
  </si>
  <si>
    <t xml:space="preserve">н и нн в пазных частях речи </t>
  </si>
  <si>
    <t>грамматические нормы русского язвка</t>
  </si>
  <si>
    <t>Работа с тенкстом (определение главной мысли )</t>
  </si>
  <si>
    <t>средства выразительности русского языка</t>
  </si>
  <si>
    <t>Виды подчинительных связей в словосочетании</t>
  </si>
  <si>
    <t>Грамматическая основа предложения</t>
  </si>
  <si>
    <t>Типы односоставных предложений</t>
  </si>
  <si>
    <t>вводные слова</t>
  </si>
  <si>
    <t>Обособленные члены предложения</t>
  </si>
  <si>
    <t>Поэлементный анализ ВПР  класс ___9 В ________________</t>
  </si>
  <si>
    <t xml:space="preserve">Батуринец Даниил </t>
  </si>
  <si>
    <t xml:space="preserve">Белякова Екатерина </t>
  </si>
  <si>
    <t>Валлин Елизавета</t>
  </si>
  <si>
    <t>Глухарев Данил</t>
  </si>
  <si>
    <t>Джафарова Айтадж</t>
  </si>
  <si>
    <t>Заманова Ксения</t>
  </si>
  <si>
    <t>Золотухин Даниил</t>
  </si>
  <si>
    <t>Калтахчян Нонна</t>
  </si>
  <si>
    <t>Конарев Николай</t>
  </si>
  <si>
    <t>Серов Денис</t>
  </si>
  <si>
    <t>Левавшова Мария</t>
  </si>
  <si>
    <t>Логвиненко Констанция</t>
  </si>
  <si>
    <t>Мойса Андрей</t>
  </si>
  <si>
    <t>Надвирная Олеся</t>
  </si>
  <si>
    <t>Павленко Владислав</t>
  </si>
  <si>
    <t>Петренко Демьян</t>
  </si>
  <si>
    <t>Попова Елизавета</t>
  </si>
  <si>
    <t>Розова Виктория</t>
  </si>
  <si>
    <t>Сизоненко Артем</t>
  </si>
  <si>
    <t>Таран Вадим</t>
  </si>
  <si>
    <t>Тарасенко Марина</t>
  </si>
  <si>
    <t>Третьяк Лилиана</t>
  </si>
  <si>
    <t>Халюкина Маргарита</t>
  </si>
  <si>
    <t>Хван Кира</t>
  </si>
  <si>
    <t>Чумакова Софья</t>
  </si>
  <si>
    <t>Шапарь Дарья</t>
  </si>
  <si>
    <t>Шаповалов Артем</t>
  </si>
  <si>
    <t>Шляхтер Антон</t>
  </si>
  <si>
    <t>Ярещук Максим</t>
  </si>
  <si>
    <t>9в</t>
  </si>
  <si>
    <t>9 В</t>
  </si>
  <si>
    <t xml:space="preserve">Подорожняя А.В. </t>
  </si>
  <si>
    <t>Диагностическая карта учащихся 9В класса</t>
  </si>
  <si>
    <t xml:space="preserve">Слабая учебная мотивация </t>
  </si>
  <si>
    <t xml:space="preserve">Высокая мотивация к обучению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</si>
</sst>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b/>
      <i/>
      <sz val="16"/>
      <color rgb="FFFF0000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4"/>
      <color theme="1"/>
      <name val="Arial Narrow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Protection="1"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9" xfId="0" applyFont="1" applyBorder="1" applyProtection="1"/>
    <xf numFmtId="0" fontId="3" fillId="0" borderId="9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8" fillId="0" borderId="0" xfId="0" applyFont="1"/>
    <xf numFmtId="0" fontId="4" fillId="0" borderId="15" xfId="0" applyFont="1" applyBorder="1" applyAlignment="1" applyProtection="1"/>
    <xf numFmtId="0" fontId="4" fillId="0" borderId="14" xfId="0" applyFont="1" applyBorder="1" applyAlignment="1" applyProtection="1"/>
    <xf numFmtId="9" fontId="0" fillId="0" borderId="0" xfId="0" applyNumberFormat="1"/>
    <xf numFmtId="164" fontId="3" fillId="0" borderId="10" xfId="0" applyNumberFormat="1" applyFont="1" applyBorder="1" applyAlignment="1" applyProtection="1">
      <protection locked="0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9" fillId="5" borderId="17" xfId="0" applyFont="1" applyFill="1" applyBorder="1" applyAlignment="1" applyProtection="1"/>
    <xf numFmtId="0" fontId="9" fillId="5" borderId="18" xfId="0" applyFont="1" applyFill="1" applyBorder="1" applyAlignment="1" applyProtection="1"/>
    <xf numFmtId="0" fontId="4" fillId="0" borderId="30" xfId="0" applyFont="1" applyBorder="1" applyAlignment="1" applyProtection="1"/>
    <xf numFmtId="0" fontId="12" fillId="0" borderId="0" xfId="0" applyFont="1"/>
    <xf numFmtId="9" fontId="12" fillId="0" borderId="0" xfId="0" applyNumberFormat="1" applyFont="1"/>
    <xf numFmtId="0" fontId="10" fillId="0" borderId="15" xfId="0" applyFont="1" applyFill="1" applyBorder="1" applyAlignment="1" applyProtection="1">
      <alignment horizontal="center" vertical="center" wrapText="1"/>
    </xf>
    <xf numFmtId="9" fontId="11" fillId="8" borderId="15" xfId="0" applyNumberFormat="1" applyFont="1" applyFill="1" applyBorder="1" applyAlignment="1" applyProtection="1">
      <alignment horizontal="center" vertical="center"/>
    </xf>
    <xf numFmtId="9" fontId="11" fillId="8" borderId="15" xfId="0" applyNumberFormat="1" applyFont="1" applyFill="1" applyBorder="1" applyProtection="1">
      <protection locked="0"/>
    </xf>
    <xf numFmtId="1" fontId="7" fillId="7" borderId="8" xfId="0" applyNumberFormat="1" applyFont="1" applyFill="1" applyBorder="1" applyAlignment="1" applyProtection="1">
      <protection locked="0"/>
    </xf>
    <xf numFmtId="0" fontId="4" fillId="8" borderId="23" xfId="0" applyFont="1" applyFill="1" applyBorder="1" applyAlignment="1" applyProtection="1">
      <alignment horizontal="center" vertical="center" wrapText="1"/>
    </xf>
    <xf numFmtId="9" fontId="0" fillId="8" borderId="15" xfId="0" applyNumberFormat="1" applyFill="1" applyBorder="1"/>
    <xf numFmtId="0" fontId="14" fillId="0" borderId="0" xfId="0" applyFont="1" applyAlignment="1"/>
    <xf numFmtId="0" fontId="14" fillId="0" borderId="0" xfId="0" applyFont="1"/>
    <xf numFmtId="0" fontId="15" fillId="4" borderId="36" xfId="0" applyFont="1" applyFill="1" applyBorder="1"/>
    <xf numFmtId="0" fontId="4" fillId="8" borderId="15" xfId="0" applyFont="1" applyFill="1" applyBorder="1" applyAlignment="1" applyProtection="1">
      <alignment horizontal="center"/>
    </xf>
    <xf numFmtId="9" fontId="4" fillId="8" borderId="15" xfId="0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1" fontId="4" fillId="4" borderId="15" xfId="0" applyNumberFormat="1" applyFont="1" applyFill="1" applyBorder="1" applyAlignment="1" applyProtection="1">
      <alignment horizontal="center" vertical="center" wrapText="1"/>
    </xf>
    <xf numFmtId="9" fontId="4" fillId="4" borderId="15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0" fillId="8" borderId="15" xfId="0" applyFill="1" applyBorder="1"/>
    <xf numFmtId="0" fontId="17" fillId="0" borderId="15" xfId="0" applyFont="1" applyBorder="1" applyAlignment="1" applyProtection="1">
      <alignment horizontal="center" vertical="center" wrapText="1"/>
    </xf>
    <xf numFmtId="0" fontId="10" fillId="8" borderId="15" xfId="0" applyFont="1" applyFill="1" applyBorder="1" applyProtection="1">
      <protection locked="0"/>
    </xf>
    <xf numFmtId="0" fontId="18" fillId="3" borderId="15" xfId="0" applyFont="1" applyFill="1" applyBorder="1"/>
    <xf numFmtId="0" fontId="4" fillId="9" borderId="15" xfId="0" applyFont="1" applyFill="1" applyBorder="1" applyAlignment="1" applyProtection="1">
      <alignment horizontal="center" vertical="center" wrapText="1"/>
    </xf>
    <xf numFmtId="0" fontId="16" fillId="0" borderId="15" xfId="0" applyFont="1" applyBorder="1"/>
    <xf numFmtId="0" fontId="0" fillId="0" borderId="15" xfId="0" applyBorder="1"/>
    <xf numFmtId="0" fontId="1" fillId="0" borderId="15" xfId="0" applyFont="1" applyBorder="1" applyAlignment="1" applyProtection="1"/>
    <xf numFmtId="0" fontId="1" fillId="0" borderId="15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wrapText="1"/>
    </xf>
    <xf numFmtId="0" fontId="4" fillId="0" borderId="15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9" fontId="4" fillId="10" borderId="15" xfId="0" applyNumberFormat="1" applyFont="1" applyFill="1" applyBorder="1" applyAlignment="1" applyProtection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24" fillId="0" borderId="15" xfId="0" applyFont="1" applyBorder="1" applyAlignment="1" applyProtection="1">
      <alignment horizontal="center" wrapText="1"/>
      <protection locked="0" hidden="1"/>
    </xf>
    <xf numFmtId="0" fontId="21" fillId="4" borderId="15" xfId="0" applyFont="1" applyFill="1" applyBorder="1" applyAlignment="1">
      <alignment horizontal="center" vertical="center"/>
    </xf>
    <xf numFmtId="1" fontId="25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4" fillId="8" borderId="34" xfId="0" applyFont="1" applyFill="1" applyBorder="1" applyAlignment="1" applyProtection="1">
      <alignment horizontal="center" vertical="center" wrapText="1"/>
    </xf>
    <xf numFmtId="9" fontId="0" fillId="8" borderId="0" xfId="0" applyNumberFormat="1" applyFill="1" applyBorder="1"/>
    <xf numFmtId="0" fontId="0" fillId="0" borderId="15" xfId="0" applyBorder="1" applyAlignment="1"/>
    <xf numFmtId="0" fontId="22" fillId="0" borderId="37" xfId="0" applyFont="1" applyBorder="1"/>
    <xf numFmtId="0" fontId="4" fillId="5" borderId="15" xfId="0" applyFont="1" applyFill="1" applyBorder="1" applyAlignment="1" applyProtection="1">
      <alignment horizontal="center"/>
    </xf>
    <xf numFmtId="0" fontId="24" fillId="5" borderId="15" xfId="0" applyFont="1" applyFill="1" applyBorder="1" applyAlignment="1" applyProtection="1">
      <alignment horizontal="center" wrapText="1"/>
      <protection locked="0" hidden="1"/>
    </xf>
    <xf numFmtId="0" fontId="26" fillId="5" borderId="15" xfId="0" applyFont="1" applyFill="1" applyBorder="1" applyAlignment="1" applyProtection="1">
      <alignment horizontal="center"/>
    </xf>
    <xf numFmtId="0" fontId="25" fillId="0" borderId="15" xfId="0" applyFont="1" applyBorder="1"/>
    <xf numFmtId="0" fontId="4" fillId="3" borderId="26" xfId="0" applyFont="1" applyFill="1" applyBorder="1" applyAlignment="1" applyProtection="1">
      <alignment horizontal="center" vertical="center" wrapText="1"/>
    </xf>
    <xf numFmtId="0" fontId="4" fillId="3" borderId="27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8" fillId="4" borderId="0" xfId="0" applyFont="1" applyFill="1" applyAlignment="1">
      <alignment horizontal="center"/>
    </xf>
    <xf numFmtId="0" fontId="4" fillId="3" borderId="28" xfId="0" applyFont="1" applyFill="1" applyBorder="1" applyAlignment="1" applyProtection="1">
      <alignment horizontal="center" vertical="center" wrapText="1"/>
    </xf>
    <xf numFmtId="0" fontId="4" fillId="3" borderId="29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left"/>
    </xf>
    <xf numFmtId="0" fontId="2" fillId="3" borderId="6" xfId="0" applyFont="1" applyFill="1" applyBorder="1" applyAlignment="1" applyProtection="1">
      <alignment horizontal="left"/>
    </xf>
    <xf numFmtId="0" fontId="2" fillId="3" borderId="7" xfId="0" applyFont="1" applyFill="1" applyBorder="1" applyAlignment="1" applyProtection="1">
      <alignment horizontal="left"/>
    </xf>
    <xf numFmtId="0" fontId="1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</xf>
    <xf numFmtId="0" fontId="10" fillId="0" borderId="18" xfId="0" applyFont="1" applyBorder="1" applyAlignment="1" applyProtection="1">
      <alignment horizontal="center"/>
    </xf>
    <xf numFmtId="0" fontId="10" fillId="0" borderId="30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13" fillId="6" borderId="31" xfId="0" applyFont="1" applyFill="1" applyBorder="1" applyAlignment="1">
      <alignment horizontal="center"/>
    </xf>
    <xf numFmtId="0" fontId="13" fillId="6" borderId="32" xfId="0" applyFont="1" applyFill="1" applyBorder="1" applyAlignment="1">
      <alignment horizontal="center"/>
    </xf>
    <xf numFmtId="0" fontId="10" fillId="2" borderId="15" xfId="0" applyFont="1" applyFill="1" applyBorder="1" applyAlignment="1" applyProtection="1">
      <alignment horizontal="center" vertical="center" wrapText="1"/>
      <protection locked="0"/>
    </xf>
    <xf numFmtId="0" fontId="2" fillId="7" borderId="15" xfId="0" applyFont="1" applyFill="1" applyBorder="1" applyAlignment="1" applyProtection="1">
      <alignment horizontal="center" vertical="center" wrapText="1"/>
      <protection locked="0"/>
    </xf>
    <xf numFmtId="0" fontId="10" fillId="7" borderId="15" xfId="0" applyFont="1" applyFill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4" fillId="3" borderId="17" xfId="0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30" xfId="0" applyFont="1" applyFill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14" fontId="1" fillId="0" borderId="15" xfId="0" applyNumberFormat="1" applyFont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4" fillId="5" borderId="17" xfId="0" applyFont="1" applyFill="1" applyBorder="1" applyAlignment="1" applyProtection="1">
      <alignment horizontal="center" vertical="center"/>
    </xf>
    <xf numFmtId="0" fontId="4" fillId="5" borderId="18" xfId="0" applyFont="1" applyFill="1" applyBorder="1" applyAlignment="1" applyProtection="1">
      <alignment horizontal="center" vertical="center"/>
    </xf>
    <xf numFmtId="0" fontId="4" fillId="5" borderId="30" xfId="0" applyFont="1" applyFill="1" applyBorder="1" applyAlignment="1" applyProtection="1">
      <alignment horizontal="center" vertical="center"/>
    </xf>
    <xf numFmtId="0" fontId="4" fillId="5" borderId="15" xfId="0" applyFont="1" applyFill="1" applyBorder="1" applyAlignment="1" applyProtection="1">
      <alignment horizontal="center" vertical="center"/>
    </xf>
    <xf numFmtId="0" fontId="0" fillId="0" borderId="15" xfId="0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4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18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rgb="FFFF0000"/>
      </font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CCFF99"/>
      <color rgb="FFFF9999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000" b="0">
                <a:solidFill>
                  <a:srgbClr val="FF0000"/>
                </a:solidFill>
              </a:rPr>
              <a:t>Процентное</a:t>
            </a:r>
            <a:r>
              <a:rPr lang="ru-RU" sz="2000" b="0" baseline="0">
                <a:solidFill>
                  <a:srgbClr val="FF0000"/>
                </a:solidFill>
              </a:rPr>
              <a:t> количество выполненных заданий каждым учеником</a:t>
            </a:r>
            <a:endParaRPr lang="ru-RU" sz="2000" b="0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9.1755624114250464E-2"/>
          <c:y val="1.58902099102985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6579858357638814E-2"/>
          <c:y val="0.16745826366133615"/>
          <c:w val="0.9520166591039062"/>
          <c:h val="0.617693354915202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Поэлементный!$AF$9:$AF$43</c:f>
              <c:strCache>
                <c:ptCount val="35"/>
                <c:pt idx="0">
                  <c:v>1</c:v>
                </c:pt>
                <c:pt idx="1">
                  <c:v>2</c:v>
                </c:pt>
                <c:pt idx="2">
                  <c:v>#ССЫЛКА!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10.</c:v>
                </c:pt>
                <c:pt idx="9">
                  <c:v>11</c:v>
                </c:pt>
                <c:pt idx="10">
                  <c:v>12</c:v>
                </c:pt>
                <c:pt idx="11">
                  <c:v>#ССЫЛКА!</c:v>
                </c:pt>
                <c:pt idx="12">
                  <c:v>15</c:v>
                </c:pt>
                <c:pt idx="13">
                  <c:v>16.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#ССЫЛКА!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#ССЫЛКА!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Поэлементный!$AG$9:$AG$43</c:f>
              <c:numCache>
                <c:formatCode>0%</c:formatCode>
                <c:ptCount val="35"/>
                <c:pt idx="0">
                  <c:v>0.66</c:v>
                </c:pt>
                <c:pt idx="1">
                  <c:v>0.33</c:v>
                </c:pt>
                <c:pt idx="2">
                  <c:v>0</c:v>
                </c:pt>
                <c:pt idx="3">
                  <c:v>0.8</c:v>
                </c:pt>
                <c:pt idx="4">
                  <c:v>0.95</c:v>
                </c:pt>
                <c:pt idx="5">
                  <c:v>0.71</c:v>
                </c:pt>
                <c:pt idx="6">
                  <c:v>1.4999999999999999E-2</c:v>
                </c:pt>
                <c:pt idx="7">
                  <c:v>0.85</c:v>
                </c:pt>
                <c:pt idx="8">
                  <c:v>4.0000000000000001E-3</c:v>
                </c:pt>
                <c:pt idx="9">
                  <c:v>0.42</c:v>
                </c:pt>
                <c:pt idx="10">
                  <c:v>0.76</c:v>
                </c:pt>
                <c:pt idx="11">
                  <c:v>0</c:v>
                </c:pt>
                <c:pt idx="12">
                  <c:v>0.76</c:v>
                </c:pt>
                <c:pt idx="13">
                  <c:v>0.95</c:v>
                </c:pt>
                <c:pt idx="14">
                  <c:v>0.8</c:v>
                </c:pt>
                <c:pt idx="15">
                  <c:v>0.61</c:v>
                </c:pt>
                <c:pt idx="16">
                  <c:v>0.85</c:v>
                </c:pt>
                <c:pt idx="17">
                  <c:v>0.9</c:v>
                </c:pt>
                <c:pt idx="18">
                  <c:v>0</c:v>
                </c:pt>
                <c:pt idx="19">
                  <c:v>0.47</c:v>
                </c:pt>
                <c:pt idx="20">
                  <c:v>0.66</c:v>
                </c:pt>
                <c:pt idx="21">
                  <c:v>0.85</c:v>
                </c:pt>
                <c:pt idx="22">
                  <c:v>0.95</c:v>
                </c:pt>
                <c:pt idx="23">
                  <c:v>0.9</c:v>
                </c:pt>
                <c:pt idx="24">
                  <c:v>0.9</c:v>
                </c:pt>
                <c:pt idx="25">
                  <c:v>0.61</c:v>
                </c:pt>
                <c:pt idx="26">
                  <c:v>0.52</c:v>
                </c:pt>
                <c:pt idx="27">
                  <c:v>0.56999999999999995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73-41A1-B173-BA10DDAC3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1158600"/>
        <c:axId val="82692832"/>
      </c:barChart>
      <c:catAx>
        <c:axId val="161158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2692832"/>
        <c:crosses val="autoZero"/>
        <c:auto val="1"/>
        <c:lblAlgn val="ctr"/>
        <c:lblOffset val="100"/>
        <c:noMultiLvlLbl val="0"/>
      </c:catAx>
      <c:valAx>
        <c:axId val="8269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1158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Анализ сравнения отметок за ВПР </a:t>
            </a:r>
          </a:p>
          <a:p>
            <a:pPr>
              <a:defRPr/>
            </a:pPr>
            <a:r>
              <a:rPr lang="ru-RU"/>
              <a:t>и отметок по журналу </a:t>
            </a:r>
          </a:p>
        </c:rich>
      </c:tx>
      <c:layout>
        <c:manualLayout>
          <c:xMode val="edge"/>
          <c:yMode val="edge"/>
          <c:x val="0.26562510936132983"/>
          <c:y val="1.19107763935299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Поэлементный!$AD$47:$AF$47</c:f>
              <c:strCache>
                <c:ptCount val="3"/>
                <c:pt idx="0">
                  <c:v>подтвердил</c:v>
                </c:pt>
                <c:pt idx="1">
                  <c:v>понизил</c:v>
                </c:pt>
                <c:pt idx="2">
                  <c:v>повысил</c:v>
                </c:pt>
              </c:strCache>
            </c:strRef>
          </c:cat>
          <c:val>
            <c:numRef>
              <c:f>Поэлементный!$AD$48:$AF$48</c:f>
              <c:numCache>
                <c:formatCode>General</c:formatCode>
                <c:ptCount val="3"/>
                <c:pt idx="0">
                  <c:v>14</c:v>
                </c:pt>
                <c:pt idx="1">
                  <c:v>14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D6-479F-B433-6E545E77E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2444352"/>
        <c:axId val="202441608"/>
      </c:barChart>
      <c:catAx>
        <c:axId val="20244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2441608"/>
        <c:crosses val="autoZero"/>
        <c:auto val="1"/>
        <c:lblAlgn val="ctr"/>
        <c:lblOffset val="100"/>
        <c:noMultiLvlLbl val="0"/>
      </c:catAx>
      <c:valAx>
        <c:axId val="202441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2444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399316047706324"/>
          <c:y val="0.34723919801550091"/>
          <c:w val="0.61949340053388724"/>
          <c:h val="0.52277998721263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-8.6352624157395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E59-48BE-9CF8-912783B869B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9099114916152975E-3"/>
                  <c:y val="-6.6425095505688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E59-48BE-9CF8-912783B869B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Анализ!$K$6:$M$6</c:f>
              <c:strCache>
                <c:ptCount val="3"/>
                <c:pt idx="0">
                  <c:v>кач</c:v>
                </c:pt>
                <c:pt idx="1">
                  <c:v>обуч</c:v>
                </c:pt>
                <c:pt idx="2">
                  <c:v>неусп</c:v>
                </c:pt>
              </c:strCache>
            </c:strRef>
          </c:cat>
          <c:val>
            <c:numRef>
              <c:f>Анализ!$K$7:$M$7</c:f>
              <c:numCache>
                <c:formatCode>0%</c:formatCode>
                <c:ptCount val="3"/>
                <c:pt idx="0">
                  <c:v>0.55172413793103448</c:v>
                </c:pt>
                <c:pt idx="1">
                  <c:v>0.62068965517241381</c:v>
                </c:pt>
                <c:pt idx="2">
                  <c:v>0.37931034482758619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59-48BE-9CF8-912783B86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447488"/>
        <c:axId val="202440824"/>
      </c:barChart>
      <c:catAx>
        <c:axId val="20244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2440824"/>
        <c:crosses val="autoZero"/>
        <c:auto val="1"/>
        <c:lblAlgn val="ctr"/>
        <c:lblOffset val="100"/>
        <c:noMultiLvlLbl val="0"/>
      </c:catAx>
      <c:valAx>
        <c:axId val="20244082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244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6">
          <a:lumMod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baseline="0"/>
              <a:t>Анализ выполнения заданий работы</a:t>
            </a:r>
            <a:endParaRPr lang="ru-RU" b="1"/>
          </a:p>
        </c:rich>
      </c:tx>
      <c:layout>
        <c:manualLayout>
          <c:xMode val="edge"/>
          <c:yMode val="edge"/>
          <c:x val="0.33661489718534149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3565488557632063E-2"/>
          <c:y val="0.13857654205486913"/>
          <c:w val="0.96643451144236792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v>задания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Анализ!$E$9:$X$9</c:f>
              <c:strCache>
                <c:ptCount val="20"/>
                <c:pt idx="0">
                  <c:v>1К1</c:v>
                </c:pt>
                <c:pt idx="1">
                  <c:v>1К2</c:v>
                </c:pt>
                <c:pt idx="2">
                  <c:v>1К3</c:v>
                </c:pt>
                <c:pt idx="3">
                  <c:v>2К1</c:v>
                </c:pt>
                <c:pt idx="4">
                  <c:v>2К2</c:v>
                </c:pt>
                <c:pt idx="5">
                  <c:v>2К3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</c:strCache>
            </c:strRef>
          </c:cat>
          <c:val>
            <c:numRef>
              <c:f>Анализ!$E$10:$X$10</c:f>
              <c:numCache>
                <c:formatCode>General</c:formatCode>
                <c:ptCount val="20"/>
                <c:pt idx="0">
                  <c:v>25</c:v>
                </c:pt>
                <c:pt idx="1">
                  <c:v>14</c:v>
                </c:pt>
                <c:pt idx="2">
                  <c:v>28</c:v>
                </c:pt>
                <c:pt idx="3">
                  <c:v>26</c:v>
                </c:pt>
                <c:pt idx="4">
                  <c:v>15</c:v>
                </c:pt>
                <c:pt idx="5">
                  <c:v>19</c:v>
                </c:pt>
                <c:pt idx="6">
                  <c:v>22</c:v>
                </c:pt>
                <c:pt idx="7">
                  <c:v>16</c:v>
                </c:pt>
                <c:pt idx="8">
                  <c:v>6</c:v>
                </c:pt>
                <c:pt idx="9">
                  <c:v>27</c:v>
                </c:pt>
                <c:pt idx="10">
                  <c:v>17</c:v>
                </c:pt>
                <c:pt idx="11">
                  <c:v>28</c:v>
                </c:pt>
                <c:pt idx="12">
                  <c:v>8</c:v>
                </c:pt>
                <c:pt idx="13">
                  <c:v>23</c:v>
                </c:pt>
                <c:pt idx="14">
                  <c:v>24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19</c:v>
                </c:pt>
                <c:pt idx="19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31-44F9-BAB4-FC9DDC052BC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2443960"/>
        <c:axId val="202442000"/>
      </c:barChart>
      <c:catAx>
        <c:axId val="202443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2442000"/>
        <c:crosses val="autoZero"/>
        <c:auto val="1"/>
        <c:lblAlgn val="ctr"/>
        <c:lblOffset val="100"/>
        <c:noMultiLvlLbl val="0"/>
      </c:catAx>
      <c:valAx>
        <c:axId val="20244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2443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000" b="0">
                <a:solidFill>
                  <a:srgbClr val="FF0000"/>
                </a:solidFill>
              </a:rPr>
              <a:t>Процентное</a:t>
            </a:r>
            <a:r>
              <a:rPr lang="ru-RU" sz="2000" b="0" baseline="0">
                <a:solidFill>
                  <a:srgbClr val="FF0000"/>
                </a:solidFill>
              </a:rPr>
              <a:t> количество выполненных заданий каждым учеником</a:t>
            </a:r>
            <a:endParaRPr lang="ru-RU" sz="2000" b="0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9.1755624114250464E-2"/>
          <c:y val="1.58902099102985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6579858357638814E-2"/>
          <c:y val="0.16745826366133615"/>
          <c:w val="0.9520166591039062"/>
          <c:h val="0.617693354915202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Поэлементный!$AF$9:$AF$43</c:f>
              <c:strCache>
                <c:ptCount val="35"/>
                <c:pt idx="0">
                  <c:v>1</c:v>
                </c:pt>
                <c:pt idx="1">
                  <c:v>2</c:v>
                </c:pt>
                <c:pt idx="2">
                  <c:v>#ССЫЛКА!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10.</c:v>
                </c:pt>
                <c:pt idx="9">
                  <c:v>11</c:v>
                </c:pt>
                <c:pt idx="10">
                  <c:v>12</c:v>
                </c:pt>
                <c:pt idx="11">
                  <c:v>#ССЫЛКА!</c:v>
                </c:pt>
                <c:pt idx="12">
                  <c:v>15</c:v>
                </c:pt>
                <c:pt idx="13">
                  <c:v>16.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#ССЫЛКА!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#ССЫЛКА!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Поэлементный!$AG$9:$AG$43</c:f>
              <c:numCache>
                <c:formatCode>0%</c:formatCode>
                <c:ptCount val="35"/>
                <c:pt idx="0">
                  <c:v>0.66</c:v>
                </c:pt>
                <c:pt idx="1">
                  <c:v>0.33</c:v>
                </c:pt>
                <c:pt idx="2">
                  <c:v>0</c:v>
                </c:pt>
                <c:pt idx="3">
                  <c:v>0.8</c:v>
                </c:pt>
                <c:pt idx="4">
                  <c:v>0.95</c:v>
                </c:pt>
                <c:pt idx="5">
                  <c:v>0.71</c:v>
                </c:pt>
                <c:pt idx="6">
                  <c:v>1.4999999999999999E-2</c:v>
                </c:pt>
                <c:pt idx="7">
                  <c:v>0.85</c:v>
                </c:pt>
                <c:pt idx="8">
                  <c:v>4.0000000000000001E-3</c:v>
                </c:pt>
                <c:pt idx="9">
                  <c:v>0.42</c:v>
                </c:pt>
                <c:pt idx="10">
                  <c:v>0.76</c:v>
                </c:pt>
                <c:pt idx="11">
                  <c:v>0</c:v>
                </c:pt>
                <c:pt idx="12">
                  <c:v>0.76</c:v>
                </c:pt>
                <c:pt idx="13">
                  <c:v>0.95</c:v>
                </c:pt>
                <c:pt idx="14">
                  <c:v>0.8</c:v>
                </c:pt>
                <c:pt idx="15">
                  <c:v>0.61</c:v>
                </c:pt>
                <c:pt idx="16">
                  <c:v>0.85</c:v>
                </c:pt>
                <c:pt idx="17">
                  <c:v>0.9</c:v>
                </c:pt>
                <c:pt idx="18">
                  <c:v>0</c:v>
                </c:pt>
                <c:pt idx="19">
                  <c:v>0.47</c:v>
                </c:pt>
                <c:pt idx="20">
                  <c:v>0.66</c:v>
                </c:pt>
                <c:pt idx="21">
                  <c:v>0.85</c:v>
                </c:pt>
                <c:pt idx="22">
                  <c:v>0.95</c:v>
                </c:pt>
                <c:pt idx="23">
                  <c:v>0.9</c:v>
                </c:pt>
                <c:pt idx="24">
                  <c:v>0.9</c:v>
                </c:pt>
                <c:pt idx="25">
                  <c:v>0.61</c:v>
                </c:pt>
                <c:pt idx="26">
                  <c:v>0.52</c:v>
                </c:pt>
                <c:pt idx="27">
                  <c:v>0.56999999999999995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73-41A1-B173-BA10DDAC3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2443176"/>
        <c:axId val="202446704"/>
      </c:barChart>
      <c:catAx>
        <c:axId val="202443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2446704"/>
        <c:crosses val="autoZero"/>
        <c:auto val="1"/>
        <c:lblAlgn val="ctr"/>
        <c:lblOffset val="100"/>
        <c:noMultiLvlLbl val="0"/>
      </c:catAx>
      <c:valAx>
        <c:axId val="20244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2443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21772</xdr:rowOff>
    </xdr:from>
    <xdr:to>
      <xdr:col>29</xdr:col>
      <xdr:colOff>43542</xdr:colOff>
      <xdr:row>64</xdr:row>
      <xdr:rowOff>41564</xdr:rowOff>
    </xdr:to>
    <xdr:graphicFrame macro="">
      <xdr:nvGraphicFramePr>
        <xdr:cNvPr id="5" name="Диаграмма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385480</xdr:colOff>
      <xdr:row>65</xdr:row>
      <xdr:rowOff>71717</xdr:rowOff>
    </xdr:from>
    <xdr:to>
      <xdr:col>22</xdr:col>
      <xdr:colOff>331692</xdr:colOff>
      <xdr:row>75</xdr:row>
      <xdr:rowOff>125507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13286</xdr:colOff>
      <xdr:row>0</xdr:row>
      <xdr:rowOff>89647</xdr:rowOff>
    </xdr:from>
    <xdr:to>
      <xdr:col>24</xdr:col>
      <xdr:colOff>18990</xdr:colOff>
      <xdr:row>7</xdr:row>
      <xdr:rowOff>79648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96981</xdr:colOff>
      <xdr:row>34</xdr:row>
      <xdr:rowOff>41564</xdr:rowOff>
    </xdr:from>
    <xdr:to>
      <xdr:col>24</xdr:col>
      <xdr:colOff>55419</xdr:colOff>
      <xdr:row>52</xdr:row>
      <xdr:rowOff>55418</xdr:rowOff>
    </xdr:to>
    <xdr:graphicFrame macro="">
      <xdr:nvGraphicFramePr>
        <xdr:cNvPr id="5" name="Диаграмма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549088</xdr:colOff>
      <xdr:row>12</xdr:row>
      <xdr:rowOff>56029</xdr:rowOff>
    </xdr:from>
    <xdr:to>
      <xdr:col>63</xdr:col>
      <xdr:colOff>32335</xdr:colOff>
      <xdr:row>12</xdr:row>
      <xdr:rowOff>156882</xdr:rowOff>
    </xdr:to>
    <xdr:graphicFrame macro="">
      <xdr:nvGraphicFramePr>
        <xdr:cNvPr id="4" name="Диаграмма 3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0.30157</cdr:x>
      <cdr:y>0.91489</cdr:y>
    </cdr:from>
    <cdr:to>
      <cdr:x>0.72461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90109" y="3158836"/>
          <a:ext cx="5597236" cy="277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1400" b="1">
              <a:latin typeface="+mj-lt"/>
            </a:rPr>
            <a:t>номера заданий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%20otcheta%20russkii%20iazyk%209%20kla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Классы"/>
      <sheetName val="Протокол"/>
      <sheetName val="Перечень учебников"/>
      <sheetName val="Otchet"/>
      <sheetName val="служ"/>
    </sheetNames>
    <sheetDataSet>
      <sheetData sheetId="0"/>
      <sheetData sheetId="1"/>
      <sheetData sheetId="2"/>
      <sheetData sheetId="3"/>
      <sheetData sheetId="4"/>
      <sheetData sheetId="5">
        <row r="3">
          <cell r="D3">
            <v>5</v>
          </cell>
          <cell r="G3">
            <v>0</v>
          </cell>
          <cell r="H3">
            <v>0</v>
          </cell>
          <cell r="K3">
            <v>0</v>
          </cell>
          <cell r="L3">
            <v>0</v>
          </cell>
          <cell r="Q3">
            <v>0</v>
          </cell>
          <cell r="R3">
            <v>0</v>
          </cell>
        </row>
        <row r="4">
          <cell r="D4">
            <v>4</v>
          </cell>
          <cell r="G4">
            <v>1</v>
          </cell>
          <cell r="H4">
            <v>1</v>
          </cell>
          <cell r="K4">
            <v>1</v>
          </cell>
          <cell r="L4">
            <v>1</v>
          </cell>
          <cell r="Q4">
            <v>1</v>
          </cell>
          <cell r="R4">
            <v>1</v>
          </cell>
        </row>
        <row r="5">
          <cell r="D5">
            <v>3</v>
          </cell>
          <cell r="G5" t="str">
            <v>не пройд.</v>
          </cell>
          <cell r="H5">
            <v>2</v>
          </cell>
          <cell r="K5">
            <v>2</v>
          </cell>
          <cell r="L5">
            <v>2</v>
          </cell>
          <cell r="Q5">
            <v>2</v>
          </cell>
          <cell r="R5">
            <v>2</v>
          </cell>
        </row>
        <row r="6">
          <cell r="D6">
            <v>2</v>
          </cell>
          <cell r="G6" t="str">
            <v>X</v>
          </cell>
          <cell r="H6" t="str">
            <v>не пройд.</v>
          </cell>
          <cell r="K6">
            <v>3</v>
          </cell>
          <cell r="L6">
            <v>3</v>
          </cell>
          <cell r="Q6">
            <v>3</v>
          </cell>
          <cell r="R6">
            <v>3</v>
          </cell>
        </row>
        <row r="7">
          <cell r="D7" t="str">
            <v>нет отметки</v>
          </cell>
          <cell r="H7" t="str">
            <v>X</v>
          </cell>
          <cell r="K7" t="str">
            <v>не пройд.</v>
          </cell>
          <cell r="L7">
            <v>4</v>
          </cell>
          <cell r="Q7">
            <v>4</v>
          </cell>
          <cell r="R7">
            <v>4</v>
          </cell>
        </row>
        <row r="8">
          <cell r="K8" t="str">
            <v>X</v>
          </cell>
          <cell r="L8" t="str">
            <v>не пройд.</v>
          </cell>
          <cell r="Q8">
            <v>5</v>
          </cell>
          <cell r="R8">
            <v>5</v>
          </cell>
        </row>
        <row r="9">
          <cell r="L9" t="str">
            <v>X</v>
          </cell>
          <cell r="Q9" t="str">
            <v>не пройд.</v>
          </cell>
          <cell r="R9">
            <v>6</v>
          </cell>
        </row>
        <row r="10">
          <cell r="Q10" t="str">
            <v>X</v>
          </cell>
          <cell r="R10" t="str">
            <v>не пройд.</v>
          </cell>
        </row>
        <row r="11">
          <cell r="R11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O48"/>
  <sheetViews>
    <sheetView topLeftCell="A19" zoomScale="85" zoomScaleNormal="85" workbookViewId="0">
      <selection activeCell="Y20" sqref="Y20:Y21"/>
    </sheetView>
  </sheetViews>
  <sheetFormatPr defaultRowHeight="15" x14ac:dyDescent="0.25"/>
  <cols>
    <col min="1" max="1" width="5.7109375" customWidth="1"/>
    <col min="2" max="2" width="20.85546875" customWidth="1"/>
    <col min="3" max="3" width="11.42578125" customWidth="1"/>
    <col min="4" max="4" width="8.5703125" customWidth="1"/>
    <col min="5" max="24" width="5.7109375" customWidth="1"/>
    <col min="25" max="25" width="32.5703125" customWidth="1"/>
    <col min="26" max="26" width="32.42578125" customWidth="1"/>
    <col min="27" max="27" width="37.85546875" customWidth="1"/>
    <col min="28" max="28" width="12.140625" customWidth="1"/>
    <col min="29" max="29" width="15.7109375" customWidth="1"/>
    <col min="30" max="30" width="20" customWidth="1"/>
    <col min="31" max="31" width="21.7109375" customWidth="1"/>
  </cols>
  <sheetData>
    <row r="2" spans="1:41" ht="21" x14ac:dyDescent="0.35">
      <c r="D2" s="67" t="s">
        <v>59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AA2" s="39">
        <v>5</v>
      </c>
      <c r="AB2" s="36">
        <f>COUNTIF(AA10:AA45,5)</f>
        <v>1</v>
      </c>
    </row>
    <row r="3" spans="1:41" ht="21" x14ac:dyDescent="0.35"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AA3" s="39">
        <v>4</v>
      </c>
      <c r="AB3" s="36">
        <f>COUNTIF(AA10:AA45,4)</f>
        <v>15</v>
      </c>
    </row>
    <row r="4" spans="1:41" ht="21" x14ac:dyDescent="0.35"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AA4" s="39">
        <v>3</v>
      </c>
      <c r="AB4" s="36">
        <f>COUNTIF(AA10:AA47,3)</f>
        <v>2</v>
      </c>
    </row>
    <row r="5" spans="1:41" ht="21.75" thickBot="1" x14ac:dyDescent="0.4">
      <c r="AA5" s="39">
        <v>2</v>
      </c>
      <c r="AB5" s="36">
        <f>COUNTIF(AA10:AA48,2)</f>
        <v>11</v>
      </c>
    </row>
    <row r="6" spans="1:41" ht="29.25" thickBot="1" x14ac:dyDescent="0.5">
      <c r="F6" s="69" t="s">
        <v>18</v>
      </c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T6" s="27" t="s">
        <v>20</v>
      </c>
      <c r="U6" s="27"/>
      <c r="V6" s="28"/>
      <c r="W6" s="28"/>
      <c r="X6" s="28"/>
      <c r="Y6" s="29">
        <v>21</v>
      </c>
    </row>
    <row r="7" spans="1:41" x14ac:dyDescent="0.25"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</row>
    <row r="9" spans="1:41" ht="56.25" x14ac:dyDescent="0.25">
      <c r="A9" s="43" t="s">
        <v>5</v>
      </c>
      <c r="B9" s="43"/>
      <c r="C9" s="45" t="s">
        <v>30</v>
      </c>
      <c r="D9" s="21" t="s">
        <v>39</v>
      </c>
      <c r="E9" s="21" t="s">
        <v>40</v>
      </c>
      <c r="F9" s="21" t="s">
        <v>41</v>
      </c>
      <c r="G9" s="21" t="s">
        <v>42</v>
      </c>
      <c r="H9" s="21" t="s">
        <v>43</v>
      </c>
      <c r="I9" s="21" t="s">
        <v>44</v>
      </c>
      <c r="J9" s="21">
        <v>3</v>
      </c>
      <c r="K9" s="21">
        <v>4</v>
      </c>
      <c r="L9" s="21">
        <v>5</v>
      </c>
      <c r="M9" s="21">
        <v>6</v>
      </c>
      <c r="N9" s="21">
        <v>7</v>
      </c>
      <c r="O9" s="21">
        <v>8</v>
      </c>
      <c r="P9" s="21">
        <v>9</v>
      </c>
      <c r="Q9" s="21">
        <v>10</v>
      </c>
      <c r="R9" s="21">
        <v>11</v>
      </c>
      <c r="S9" s="21">
        <v>12</v>
      </c>
      <c r="T9" s="21">
        <v>13</v>
      </c>
      <c r="U9" s="21">
        <v>14</v>
      </c>
      <c r="V9" s="21">
        <v>15</v>
      </c>
      <c r="W9" s="21">
        <v>16</v>
      </c>
      <c r="X9" s="21">
        <v>17</v>
      </c>
      <c r="Y9" s="52" t="s">
        <v>26</v>
      </c>
      <c r="Z9" s="52" t="s">
        <v>19</v>
      </c>
      <c r="AA9" s="52" t="s">
        <v>28</v>
      </c>
      <c r="AB9" s="52" t="s">
        <v>29</v>
      </c>
      <c r="AC9" s="52" t="s">
        <v>24</v>
      </c>
      <c r="AD9" s="46" t="s">
        <v>25</v>
      </c>
      <c r="AE9" s="51" t="s">
        <v>27</v>
      </c>
      <c r="AF9" s="19">
        <f t="shared" ref="AF9:AF43" si="0">A10</f>
        <v>1</v>
      </c>
      <c r="AG9" s="20">
        <f t="shared" ref="AG9:AG43" si="1">Z10</f>
        <v>0.66</v>
      </c>
      <c r="AH9" s="19"/>
      <c r="AI9" s="19"/>
      <c r="AJ9" s="32"/>
      <c r="AK9" s="32"/>
      <c r="AL9" s="32"/>
      <c r="AM9" s="32"/>
      <c r="AN9" s="32"/>
      <c r="AO9" s="32"/>
    </row>
    <row r="10" spans="1:41" ht="15.75" x14ac:dyDescent="0.25">
      <c r="A10" s="44">
        <v>1</v>
      </c>
      <c r="B10" s="44" t="s">
        <v>60</v>
      </c>
      <c r="C10" s="44">
        <v>90066</v>
      </c>
      <c r="D10" s="53">
        <v>3</v>
      </c>
      <c r="E10" s="53">
        <v>0</v>
      </c>
      <c r="F10" s="53">
        <v>2</v>
      </c>
      <c r="G10" s="53">
        <v>3</v>
      </c>
      <c r="H10" s="53">
        <v>2</v>
      </c>
      <c r="I10" s="53">
        <v>3</v>
      </c>
      <c r="J10" s="53">
        <v>3</v>
      </c>
      <c r="K10" s="53">
        <v>4</v>
      </c>
      <c r="L10" s="53">
        <v>0</v>
      </c>
      <c r="M10" s="53">
        <v>1</v>
      </c>
      <c r="N10" s="53">
        <v>2</v>
      </c>
      <c r="O10" s="53">
        <v>2</v>
      </c>
      <c r="P10" s="53">
        <v>0</v>
      </c>
      <c r="Q10" s="53">
        <v>1</v>
      </c>
      <c r="R10" s="53">
        <v>5</v>
      </c>
      <c r="S10" s="53">
        <v>1</v>
      </c>
      <c r="T10" s="53">
        <v>1</v>
      </c>
      <c r="U10" s="53">
        <v>2</v>
      </c>
      <c r="V10" s="53">
        <v>3</v>
      </c>
      <c r="W10" s="53">
        <v>2</v>
      </c>
      <c r="X10" s="53">
        <v>1</v>
      </c>
      <c r="Y10" s="53">
        <v>14</v>
      </c>
      <c r="Z10" s="31">
        <v>0.66</v>
      </c>
      <c r="AA10" s="33">
        <v>4</v>
      </c>
      <c r="AB10" s="53">
        <v>4</v>
      </c>
      <c r="AC10" s="50" t="str">
        <f>IF(AA10=AB10,"подтвердил",IF(AA10&gt;AB10,"повысил","понизил"))</f>
        <v>подтвердил</v>
      </c>
      <c r="AD10" s="55">
        <v>0</v>
      </c>
      <c r="AE10" s="41"/>
      <c r="AF10" s="19">
        <f t="shared" si="0"/>
        <v>2</v>
      </c>
      <c r="AG10" s="20">
        <f t="shared" si="1"/>
        <v>0.33</v>
      </c>
      <c r="AH10" s="19"/>
      <c r="AI10" s="19"/>
      <c r="AJ10" s="32"/>
      <c r="AK10" s="32"/>
      <c r="AL10" s="32"/>
      <c r="AM10" s="32"/>
      <c r="AN10" s="32"/>
      <c r="AO10" s="32"/>
    </row>
    <row r="11" spans="1:41" ht="15.75" x14ac:dyDescent="0.25">
      <c r="A11" s="44">
        <v>2</v>
      </c>
      <c r="B11" s="44" t="s">
        <v>61</v>
      </c>
      <c r="C11" s="44">
        <v>90067</v>
      </c>
      <c r="D11" s="53">
        <v>4</v>
      </c>
      <c r="E11" s="53">
        <v>0</v>
      </c>
      <c r="F11" s="53">
        <v>2</v>
      </c>
      <c r="G11" s="53">
        <v>1</v>
      </c>
      <c r="H11" s="53">
        <v>0</v>
      </c>
      <c r="I11" s="53">
        <v>0</v>
      </c>
      <c r="J11" s="53">
        <v>1</v>
      </c>
      <c r="K11" s="53">
        <v>0</v>
      </c>
      <c r="L11" s="53">
        <v>0</v>
      </c>
      <c r="M11" s="53">
        <v>1</v>
      </c>
      <c r="N11" s="53">
        <v>0</v>
      </c>
      <c r="O11" s="53">
        <v>2</v>
      </c>
      <c r="P11" s="53">
        <v>0</v>
      </c>
      <c r="Q11" s="53">
        <v>1</v>
      </c>
      <c r="R11" s="53">
        <v>2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1</v>
      </c>
      <c r="Y11" s="53">
        <v>7</v>
      </c>
      <c r="Z11" s="31">
        <v>0.33</v>
      </c>
      <c r="AA11" s="33">
        <v>2</v>
      </c>
      <c r="AB11" s="53">
        <v>3</v>
      </c>
      <c r="AC11" s="50" t="str">
        <f t="shared" ref="AC11:AC38" si="2">IF(AA11=AB11,"подтвердил",IF(AA11&gt;AB11,"повысил","понизил"))</f>
        <v>понизил</v>
      </c>
      <c r="AD11" s="55">
        <f t="shared" ref="AD11:AD38" si="3">AA11-AB11</f>
        <v>-1</v>
      </c>
      <c r="AE11" s="64" t="s">
        <v>93</v>
      </c>
      <c r="AF11" s="19" t="e">
        <f>#REF!</f>
        <v>#REF!</v>
      </c>
      <c r="AG11" s="20" t="e">
        <f>#REF!</f>
        <v>#REF!</v>
      </c>
      <c r="AH11" s="19"/>
      <c r="AI11" s="19"/>
      <c r="AJ11" s="32"/>
      <c r="AK11" s="32"/>
      <c r="AL11" s="32"/>
      <c r="AM11" s="32"/>
      <c r="AN11" s="32"/>
      <c r="AO11" s="32"/>
    </row>
    <row r="12" spans="1:41" ht="15.75" x14ac:dyDescent="0.25">
      <c r="A12" s="44">
        <v>4</v>
      </c>
      <c r="B12" s="44" t="s">
        <v>62</v>
      </c>
      <c r="C12" s="44">
        <v>90069</v>
      </c>
      <c r="D12" s="53">
        <v>3</v>
      </c>
      <c r="E12" s="53">
        <v>3</v>
      </c>
      <c r="F12" s="53">
        <v>2</v>
      </c>
      <c r="G12" s="53">
        <v>3</v>
      </c>
      <c r="H12" s="53">
        <v>2</v>
      </c>
      <c r="I12" s="53">
        <v>3</v>
      </c>
      <c r="J12" s="53">
        <v>1</v>
      </c>
      <c r="K12" s="53">
        <v>0</v>
      </c>
      <c r="L12" s="53">
        <v>0</v>
      </c>
      <c r="M12" s="53">
        <v>1</v>
      </c>
      <c r="N12" s="53">
        <v>0</v>
      </c>
      <c r="O12" s="53">
        <v>2</v>
      </c>
      <c r="P12" s="53">
        <v>1</v>
      </c>
      <c r="Q12" s="53">
        <v>1</v>
      </c>
      <c r="R12" s="53">
        <v>5</v>
      </c>
      <c r="S12" s="53">
        <v>1</v>
      </c>
      <c r="T12" s="53">
        <v>1</v>
      </c>
      <c r="U12" s="53">
        <v>2</v>
      </c>
      <c r="V12" s="53">
        <v>3</v>
      </c>
      <c r="W12" s="53">
        <v>2</v>
      </c>
      <c r="X12" s="53">
        <v>1</v>
      </c>
      <c r="Y12" s="53">
        <v>18</v>
      </c>
      <c r="Z12" s="31">
        <v>0.85</v>
      </c>
      <c r="AA12" s="33">
        <v>4</v>
      </c>
      <c r="AB12" s="53">
        <v>4</v>
      </c>
      <c r="AC12" s="50" t="str">
        <f t="shared" si="2"/>
        <v>подтвердил</v>
      </c>
      <c r="AD12" s="55">
        <f t="shared" si="3"/>
        <v>0</v>
      </c>
      <c r="AE12" s="41"/>
      <c r="AF12" s="19">
        <f t="shared" si="0"/>
        <v>5</v>
      </c>
      <c r="AG12" s="20">
        <f t="shared" si="1"/>
        <v>0.8</v>
      </c>
      <c r="AH12" s="19"/>
      <c r="AI12" s="19"/>
      <c r="AJ12" s="32"/>
      <c r="AK12" s="32"/>
      <c r="AL12" s="32"/>
      <c r="AM12" s="32"/>
      <c r="AN12" s="32"/>
      <c r="AO12" s="32"/>
    </row>
    <row r="13" spans="1:41" ht="15.75" x14ac:dyDescent="0.25">
      <c r="A13" s="44">
        <v>5</v>
      </c>
      <c r="B13" s="44" t="s">
        <v>63</v>
      </c>
      <c r="C13" s="44">
        <v>90070</v>
      </c>
      <c r="D13" s="53">
        <v>3</v>
      </c>
      <c r="E13" s="53">
        <v>2</v>
      </c>
      <c r="F13" s="53">
        <v>2</v>
      </c>
      <c r="G13" s="53">
        <v>3</v>
      </c>
      <c r="H13" s="53">
        <v>2</v>
      </c>
      <c r="I13" s="53">
        <v>1</v>
      </c>
      <c r="J13" s="53">
        <v>4</v>
      </c>
      <c r="K13" s="53">
        <v>4</v>
      </c>
      <c r="L13" s="53">
        <v>0</v>
      </c>
      <c r="M13" s="53">
        <v>1</v>
      </c>
      <c r="N13" s="53">
        <v>0</v>
      </c>
      <c r="O13" s="53">
        <v>2</v>
      </c>
      <c r="P13" s="53">
        <v>0</v>
      </c>
      <c r="Q13" s="53">
        <v>1</v>
      </c>
      <c r="R13" s="53">
        <v>5</v>
      </c>
      <c r="S13" s="53">
        <v>1</v>
      </c>
      <c r="T13" s="53">
        <v>1</v>
      </c>
      <c r="U13" s="53">
        <v>2</v>
      </c>
      <c r="V13" s="53">
        <v>0</v>
      </c>
      <c r="W13" s="53">
        <v>2</v>
      </c>
      <c r="X13" s="53">
        <v>1</v>
      </c>
      <c r="Y13" s="53">
        <v>17</v>
      </c>
      <c r="Z13" s="31">
        <v>0.8</v>
      </c>
      <c r="AA13" s="33">
        <v>4</v>
      </c>
      <c r="AB13" s="53">
        <v>4</v>
      </c>
      <c r="AC13" s="50" t="str">
        <f t="shared" si="2"/>
        <v>подтвердил</v>
      </c>
      <c r="AD13" s="55">
        <f t="shared" si="3"/>
        <v>0</v>
      </c>
      <c r="AE13" s="41"/>
      <c r="AF13" s="19">
        <f t="shared" si="0"/>
        <v>6</v>
      </c>
      <c r="AG13" s="20">
        <f t="shared" si="1"/>
        <v>0.95</v>
      </c>
      <c r="AH13" s="19"/>
      <c r="AI13" s="19"/>
      <c r="AJ13" s="32"/>
      <c r="AK13" s="32"/>
      <c r="AL13" s="32"/>
      <c r="AM13" s="32"/>
      <c r="AN13" s="32"/>
      <c r="AO13" s="32"/>
    </row>
    <row r="14" spans="1:41" ht="15.75" x14ac:dyDescent="0.25">
      <c r="A14" s="44">
        <v>6</v>
      </c>
      <c r="B14" s="44" t="s">
        <v>64</v>
      </c>
      <c r="C14" s="44">
        <v>90071</v>
      </c>
      <c r="D14" s="53">
        <v>3</v>
      </c>
      <c r="E14" s="53">
        <v>1</v>
      </c>
      <c r="F14" s="53">
        <v>2</v>
      </c>
      <c r="G14" s="53">
        <v>3</v>
      </c>
      <c r="H14" s="53">
        <v>3</v>
      </c>
      <c r="I14" s="53">
        <v>3</v>
      </c>
      <c r="J14" s="53">
        <v>3</v>
      </c>
      <c r="K14" s="53">
        <v>4</v>
      </c>
      <c r="L14" s="53">
        <v>0</v>
      </c>
      <c r="M14" s="53">
        <v>1</v>
      </c>
      <c r="N14" s="53">
        <v>2</v>
      </c>
      <c r="O14" s="53">
        <v>2</v>
      </c>
      <c r="P14" s="53">
        <v>1</v>
      </c>
      <c r="Q14" s="53">
        <v>1</v>
      </c>
      <c r="R14" s="53">
        <v>5</v>
      </c>
      <c r="S14" s="53">
        <v>1</v>
      </c>
      <c r="T14" s="53">
        <v>1</v>
      </c>
      <c r="U14" s="53">
        <v>1</v>
      </c>
      <c r="V14" s="53">
        <v>3</v>
      </c>
      <c r="W14" s="53">
        <v>2</v>
      </c>
      <c r="X14" s="53">
        <v>1</v>
      </c>
      <c r="Y14" s="63">
        <v>20</v>
      </c>
      <c r="Z14" s="31">
        <v>0.95</v>
      </c>
      <c r="AA14" s="33">
        <v>4</v>
      </c>
      <c r="AB14" s="53">
        <v>4</v>
      </c>
      <c r="AC14" s="50" t="str">
        <f t="shared" si="2"/>
        <v>подтвердил</v>
      </c>
      <c r="AD14" s="55">
        <f t="shared" si="3"/>
        <v>0</v>
      </c>
      <c r="AE14" s="41"/>
      <c r="AF14" s="19">
        <f t="shared" si="0"/>
        <v>7</v>
      </c>
      <c r="AG14" s="20">
        <f t="shared" si="1"/>
        <v>0.71</v>
      </c>
      <c r="AH14" s="19"/>
      <c r="AI14" s="19"/>
      <c r="AJ14" s="32"/>
      <c r="AK14" s="32"/>
      <c r="AL14" s="32"/>
      <c r="AM14" s="32"/>
      <c r="AN14" s="32"/>
      <c r="AO14" s="32"/>
    </row>
    <row r="15" spans="1:41" ht="15.75" x14ac:dyDescent="0.25">
      <c r="A15" s="44">
        <v>7</v>
      </c>
      <c r="B15" s="44" t="s">
        <v>65</v>
      </c>
      <c r="C15" s="44">
        <v>90072</v>
      </c>
      <c r="D15" s="53">
        <v>4</v>
      </c>
      <c r="E15" s="53">
        <v>3</v>
      </c>
      <c r="F15" s="53">
        <v>2</v>
      </c>
      <c r="G15" s="53">
        <v>3</v>
      </c>
      <c r="H15" s="53">
        <v>0</v>
      </c>
      <c r="I15" s="53">
        <v>0</v>
      </c>
      <c r="J15" s="53">
        <v>4</v>
      </c>
      <c r="K15" s="53">
        <v>4</v>
      </c>
      <c r="L15" s="53">
        <v>1</v>
      </c>
      <c r="M15" s="53">
        <v>2</v>
      </c>
      <c r="N15" s="53">
        <v>2</v>
      </c>
      <c r="O15" s="53">
        <v>2</v>
      </c>
      <c r="P15" s="53">
        <v>0</v>
      </c>
      <c r="Q15" s="53">
        <v>1</v>
      </c>
      <c r="R15" s="53">
        <v>4</v>
      </c>
      <c r="S15" s="53">
        <v>1</v>
      </c>
      <c r="T15" s="53">
        <v>0</v>
      </c>
      <c r="U15" s="53">
        <v>2</v>
      </c>
      <c r="V15" s="53">
        <v>0</v>
      </c>
      <c r="W15" s="53">
        <v>0</v>
      </c>
      <c r="X15" s="53">
        <v>1</v>
      </c>
      <c r="Y15" s="53">
        <v>15</v>
      </c>
      <c r="Z15" s="31">
        <v>0.71</v>
      </c>
      <c r="AA15" s="33">
        <v>4</v>
      </c>
      <c r="AB15" s="53">
        <v>4</v>
      </c>
      <c r="AC15" s="50" t="str">
        <f t="shared" si="2"/>
        <v>подтвердил</v>
      </c>
      <c r="AD15" s="55">
        <f t="shared" si="3"/>
        <v>0</v>
      </c>
      <c r="AE15" s="41"/>
      <c r="AF15" s="19">
        <f t="shared" si="0"/>
        <v>8</v>
      </c>
      <c r="AG15" s="20">
        <f t="shared" si="1"/>
        <v>1.4999999999999999E-2</v>
      </c>
      <c r="AH15" s="19"/>
      <c r="AI15" s="19"/>
      <c r="AJ15" s="32"/>
      <c r="AK15" s="32"/>
      <c r="AL15" s="32"/>
      <c r="AM15" s="32"/>
      <c r="AN15" s="32"/>
      <c r="AO15" s="32"/>
    </row>
    <row r="16" spans="1:41" ht="15.75" x14ac:dyDescent="0.25">
      <c r="A16" s="44">
        <v>8</v>
      </c>
      <c r="B16" s="44" t="s">
        <v>66</v>
      </c>
      <c r="C16" s="44">
        <v>90073</v>
      </c>
      <c r="D16" s="53">
        <v>0</v>
      </c>
      <c r="E16" s="53">
        <v>0</v>
      </c>
      <c r="F16" s="53">
        <v>2</v>
      </c>
      <c r="G16" s="53">
        <v>2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1</v>
      </c>
      <c r="Y16" s="53">
        <v>3</v>
      </c>
      <c r="Z16" s="31">
        <v>1.4999999999999999E-2</v>
      </c>
      <c r="AA16" s="33">
        <v>2</v>
      </c>
      <c r="AB16" s="53">
        <v>3</v>
      </c>
      <c r="AC16" s="50" t="str">
        <f t="shared" si="2"/>
        <v>понизил</v>
      </c>
      <c r="AD16" s="55">
        <f t="shared" si="3"/>
        <v>-1</v>
      </c>
      <c r="AE16" s="64" t="s">
        <v>93</v>
      </c>
      <c r="AF16" s="19">
        <f t="shared" si="0"/>
        <v>9</v>
      </c>
      <c r="AG16" s="20">
        <f t="shared" si="1"/>
        <v>0.85</v>
      </c>
      <c r="AH16" s="19"/>
      <c r="AI16" s="19"/>
      <c r="AJ16" s="32"/>
      <c r="AK16" s="32"/>
      <c r="AL16" s="32"/>
      <c r="AM16" s="32"/>
      <c r="AN16" s="32"/>
      <c r="AO16" s="32"/>
    </row>
    <row r="17" spans="1:41" ht="15.75" x14ac:dyDescent="0.25">
      <c r="A17" s="44">
        <v>9</v>
      </c>
      <c r="B17" s="44" t="s">
        <v>67</v>
      </c>
      <c r="C17" s="44">
        <v>90074</v>
      </c>
      <c r="D17" s="53">
        <v>3</v>
      </c>
      <c r="E17" s="53">
        <v>1</v>
      </c>
      <c r="F17" s="53">
        <v>2</v>
      </c>
      <c r="G17" s="53">
        <v>3</v>
      </c>
      <c r="H17" s="53">
        <v>1</v>
      </c>
      <c r="I17" s="53">
        <v>3</v>
      </c>
      <c r="J17" s="53">
        <v>4</v>
      </c>
      <c r="K17" s="53">
        <v>0</v>
      </c>
      <c r="L17" s="53">
        <v>0</v>
      </c>
      <c r="M17" s="53">
        <v>1</v>
      </c>
      <c r="N17" s="53">
        <v>0</v>
      </c>
      <c r="O17" s="53">
        <v>2</v>
      </c>
      <c r="P17" s="53">
        <v>1</v>
      </c>
      <c r="Q17" s="53">
        <v>1</v>
      </c>
      <c r="R17" s="53">
        <v>5</v>
      </c>
      <c r="S17" s="53">
        <v>1</v>
      </c>
      <c r="T17" s="53">
        <v>1</v>
      </c>
      <c r="U17" s="53">
        <v>2</v>
      </c>
      <c r="V17" s="53">
        <v>3</v>
      </c>
      <c r="W17" s="53">
        <v>2</v>
      </c>
      <c r="X17" s="53">
        <v>1</v>
      </c>
      <c r="Y17" s="53">
        <v>18</v>
      </c>
      <c r="Z17" s="31">
        <v>0.85</v>
      </c>
      <c r="AA17" s="33">
        <v>4</v>
      </c>
      <c r="AB17" s="53">
        <v>4</v>
      </c>
      <c r="AC17" s="50" t="str">
        <f t="shared" si="2"/>
        <v>подтвердил</v>
      </c>
      <c r="AD17" s="55">
        <f t="shared" si="3"/>
        <v>0</v>
      </c>
      <c r="AE17" s="41"/>
      <c r="AF17" s="19" t="str">
        <f t="shared" si="0"/>
        <v>10.</v>
      </c>
      <c r="AG17" s="20">
        <f t="shared" si="1"/>
        <v>4.0000000000000001E-3</v>
      </c>
      <c r="AH17" s="19"/>
      <c r="AI17" s="19"/>
      <c r="AJ17" s="32"/>
      <c r="AK17" s="32"/>
      <c r="AL17" s="32"/>
      <c r="AM17" s="32"/>
      <c r="AN17" s="32"/>
      <c r="AO17" s="32"/>
    </row>
    <row r="18" spans="1:41" ht="15.75" x14ac:dyDescent="0.25">
      <c r="A18" s="44" t="s">
        <v>46</v>
      </c>
      <c r="B18" s="44" t="s">
        <v>68</v>
      </c>
      <c r="C18" s="44">
        <v>90075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1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1</v>
      </c>
      <c r="Z18" s="31">
        <v>4.0000000000000001E-3</v>
      </c>
      <c r="AA18" s="33">
        <v>2</v>
      </c>
      <c r="AB18" s="53">
        <v>3</v>
      </c>
      <c r="AC18" s="50" t="str">
        <f t="shared" si="2"/>
        <v>понизил</v>
      </c>
      <c r="AD18" s="55">
        <f t="shared" si="3"/>
        <v>-1</v>
      </c>
      <c r="AE18" s="64" t="s">
        <v>93</v>
      </c>
      <c r="AF18" s="19">
        <f t="shared" si="0"/>
        <v>11</v>
      </c>
      <c r="AG18" s="20">
        <f t="shared" si="1"/>
        <v>0.42</v>
      </c>
      <c r="AH18" s="19"/>
      <c r="AI18" s="19"/>
      <c r="AJ18" s="32"/>
      <c r="AK18" s="32"/>
      <c r="AL18" s="32"/>
      <c r="AM18" s="32"/>
      <c r="AN18" s="32"/>
      <c r="AO18" s="32"/>
    </row>
    <row r="19" spans="1:41" ht="15.75" x14ac:dyDescent="0.25">
      <c r="A19" s="44">
        <v>11</v>
      </c>
      <c r="B19" s="44" t="s">
        <v>69</v>
      </c>
      <c r="C19" s="44">
        <v>90076</v>
      </c>
      <c r="D19" s="53">
        <v>0</v>
      </c>
      <c r="E19" s="53">
        <v>0</v>
      </c>
      <c r="F19" s="53">
        <v>2</v>
      </c>
      <c r="G19" s="53">
        <v>3</v>
      </c>
      <c r="H19" s="53">
        <v>0</v>
      </c>
      <c r="I19" s="53">
        <v>0</v>
      </c>
      <c r="J19" s="53">
        <v>1</v>
      </c>
      <c r="K19" s="53">
        <v>0</v>
      </c>
      <c r="L19" s="53">
        <v>0</v>
      </c>
      <c r="M19" s="53">
        <v>1</v>
      </c>
      <c r="N19" s="53">
        <v>0</v>
      </c>
      <c r="O19" s="53">
        <v>2</v>
      </c>
      <c r="P19" s="53">
        <v>0</v>
      </c>
      <c r="Q19" s="53">
        <v>1</v>
      </c>
      <c r="R19" s="53">
        <v>1</v>
      </c>
      <c r="S19" s="53">
        <v>0</v>
      </c>
      <c r="T19" s="53">
        <v>0</v>
      </c>
      <c r="U19" s="53">
        <v>1</v>
      </c>
      <c r="V19" s="53">
        <v>0</v>
      </c>
      <c r="W19" s="53">
        <v>0</v>
      </c>
      <c r="X19" s="53">
        <v>1</v>
      </c>
      <c r="Y19" s="53">
        <v>9</v>
      </c>
      <c r="Z19" s="31">
        <v>0.42</v>
      </c>
      <c r="AA19" s="33">
        <v>2</v>
      </c>
      <c r="AB19" s="53">
        <v>3</v>
      </c>
      <c r="AC19" s="50" t="str">
        <f t="shared" si="2"/>
        <v>понизил</v>
      </c>
      <c r="AD19" s="55">
        <f t="shared" si="3"/>
        <v>-1</v>
      </c>
      <c r="AE19" s="64" t="s">
        <v>93</v>
      </c>
      <c r="AF19" s="19">
        <f t="shared" si="0"/>
        <v>12</v>
      </c>
      <c r="AG19" s="20">
        <f t="shared" si="1"/>
        <v>0.76</v>
      </c>
      <c r="AH19" s="19"/>
      <c r="AI19" s="19"/>
      <c r="AJ19" s="32"/>
      <c r="AK19" s="32"/>
      <c r="AL19" s="32"/>
      <c r="AM19" s="32"/>
      <c r="AN19" s="32"/>
      <c r="AO19" s="32"/>
    </row>
    <row r="20" spans="1:41" ht="15.75" x14ac:dyDescent="0.25">
      <c r="A20" s="44">
        <v>12</v>
      </c>
      <c r="B20" s="44" t="s">
        <v>70</v>
      </c>
      <c r="C20" s="44">
        <v>90077</v>
      </c>
      <c r="D20" s="53">
        <v>2</v>
      </c>
      <c r="E20" s="53">
        <v>0</v>
      </c>
      <c r="F20" s="53">
        <v>2</v>
      </c>
      <c r="G20" s="53">
        <v>3</v>
      </c>
      <c r="H20" s="53">
        <v>2</v>
      </c>
      <c r="I20" s="53">
        <v>2</v>
      </c>
      <c r="J20" s="53">
        <v>4</v>
      </c>
      <c r="K20" s="53">
        <v>0</v>
      </c>
      <c r="L20" s="53">
        <v>0</v>
      </c>
      <c r="M20" s="53">
        <v>1</v>
      </c>
      <c r="N20" s="53">
        <v>0</v>
      </c>
      <c r="O20" s="53">
        <v>1</v>
      </c>
      <c r="P20" s="53">
        <v>1</v>
      </c>
      <c r="Q20" s="53">
        <v>1</v>
      </c>
      <c r="R20" s="53">
        <v>5</v>
      </c>
      <c r="S20" s="53">
        <v>0</v>
      </c>
      <c r="T20" s="53">
        <v>1</v>
      </c>
      <c r="U20" s="53">
        <v>2</v>
      </c>
      <c r="V20" s="53">
        <v>3</v>
      </c>
      <c r="W20" s="53">
        <v>2</v>
      </c>
      <c r="X20" s="53">
        <v>1</v>
      </c>
      <c r="Y20" s="53">
        <v>16</v>
      </c>
      <c r="Z20" s="31">
        <v>0.76</v>
      </c>
      <c r="AA20" s="33">
        <v>4</v>
      </c>
      <c r="AB20" s="53">
        <v>4</v>
      </c>
      <c r="AC20" s="50" t="str">
        <f t="shared" si="2"/>
        <v>подтвердил</v>
      </c>
      <c r="AD20" s="55">
        <f t="shared" si="3"/>
        <v>0</v>
      </c>
      <c r="AE20" s="41"/>
      <c r="AF20" s="19" t="e">
        <f>#REF!</f>
        <v>#REF!</v>
      </c>
      <c r="AG20" s="20" t="e">
        <f>#REF!</f>
        <v>#REF!</v>
      </c>
      <c r="AH20" s="19"/>
      <c r="AI20" s="19"/>
      <c r="AJ20" s="32"/>
      <c r="AK20" s="32"/>
      <c r="AL20" s="32"/>
      <c r="AM20" s="32"/>
      <c r="AN20" s="32"/>
      <c r="AO20" s="32"/>
    </row>
    <row r="21" spans="1:41" ht="15.75" x14ac:dyDescent="0.25">
      <c r="A21" s="44">
        <v>14</v>
      </c>
      <c r="B21" s="44" t="s">
        <v>71</v>
      </c>
      <c r="C21" s="44">
        <v>90079</v>
      </c>
      <c r="D21" s="53">
        <v>3</v>
      </c>
      <c r="E21" s="53">
        <v>0</v>
      </c>
      <c r="F21" s="53">
        <v>2</v>
      </c>
      <c r="G21" s="53">
        <v>3</v>
      </c>
      <c r="H21" s="53">
        <v>2</v>
      </c>
      <c r="I21" s="53">
        <v>2</v>
      </c>
      <c r="J21" s="53">
        <v>3</v>
      </c>
      <c r="K21" s="53">
        <v>0</v>
      </c>
      <c r="L21" s="53">
        <v>2</v>
      </c>
      <c r="M21" s="53">
        <v>1</v>
      </c>
      <c r="N21" s="53">
        <v>2</v>
      </c>
      <c r="O21" s="53">
        <v>2</v>
      </c>
      <c r="P21" s="53">
        <v>0</v>
      </c>
      <c r="Q21" s="53">
        <v>1</v>
      </c>
      <c r="R21" s="53">
        <v>5</v>
      </c>
      <c r="S21" s="53">
        <v>1</v>
      </c>
      <c r="T21" s="53">
        <v>1</v>
      </c>
      <c r="U21" s="53">
        <v>2</v>
      </c>
      <c r="V21" s="53">
        <v>1</v>
      </c>
      <c r="W21" s="53">
        <v>1</v>
      </c>
      <c r="X21" s="53">
        <v>1</v>
      </c>
      <c r="Y21" s="53">
        <v>18</v>
      </c>
      <c r="Z21" s="31">
        <v>0.85</v>
      </c>
      <c r="AA21" s="33">
        <v>4</v>
      </c>
      <c r="AB21" s="53">
        <v>4</v>
      </c>
      <c r="AC21" s="50" t="str">
        <f t="shared" si="2"/>
        <v>подтвердил</v>
      </c>
      <c r="AD21" s="55">
        <f t="shared" si="3"/>
        <v>0</v>
      </c>
      <c r="AE21" s="41"/>
      <c r="AF21" s="19">
        <f t="shared" si="0"/>
        <v>15</v>
      </c>
      <c r="AG21" s="20">
        <f t="shared" si="1"/>
        <v>0.76</v>
      </c>
      <c r="AH21" s="19"/>
      <c r="AI21" s="19"/>
      <c r="AJ21" s="32"/>
      <c r="AK21" s="32"/>
      <c r="AL21" s="32"/>
      <c r="AM21" s="32"/>
      <c r="AN21" s="32"/>
      <c r="AO21" s="32"/>
    </row>
    <row r="22" spans="1:41" ht="15.75" x14ac:dyDescent="0.25">
      <c r="A22" s="44">
        <v>15</v>
      </c>
      <c r="B22" s="44" t="s">
        <v>72</v>
      </c>
      <c r="C22" s="44">
        <v>90080</v>
      </c>
      <c r="D22" s="53">
        <v>3</v>
      </c>
      <c r="E22" s="53">
        <v>0</v>
      </c>
      <c r="F22" s="53">
        <v>2</v>
      </c>
      <c r="G22" s="53">
        <v>3</v>
      </c>
      <c r="H22" s="53">
        <v>0</v>
      </c>
      <c r="I22" s="53">
        <v>3</v>
      </c>
      <c r="J22" s="53">
        <v>0</v>
      </c>
      <c r="K22" s="53">
        <v>4</v>
      </c>
      <c r="L22" s="53">
        <v>0</v>
      </c>
      <c r="M22" s="53">
        <v>1</v>
      </c>
      <c r="N22" s="53">
        <v>2</v>
      </c>
      <c r="O22" s="53">
        <v>2</v>
      </c>
      <c r="P22" s="53">
        <v>0</v>
      </c>
      <c r="Q22" s="53">
        <v>1</v>
      </c>
      <c r="R22" s="53">
        <v>3</v>
      </c>
      <c r="S22" s="53">
        <v>1</v>
      </c>
      <c r="T22" s="53">
        <v>1</v>
      </c>
      <c r="U22" s="53">
        <v>2</v>
      </c>
      <c r="V22" s="53">
        <v>3</v>
      </c>
      <c r="W22" s="53">
        <v>2</v>
      </c>
      <c r="X22" s="53">
        <v>1</v>
      </c>
      <c r="Y22" s="53">
        <v>16</v>
      </c>
      <c r="Z22" s="31">
        <v>0.76</v>
      </c>
      <c r="AA22" s="33">
        <v>4</v>
      </c>
      <c r="AB22" s="53">
        <v>4</v>
      </c>
      <c r="AC22" s="50" t="str">
        <f t="shared" si="2"/>
        <v>подтвердил</v>
      </c>
      <c r="AD22" s="55">
        <f t="shared" si="3"/>
        <v>0</v>
      </c>
      <c r="AE22" s="41"/>
      <c r="AF22" s="19" t="str">
        <f t="shared" si="0"/>
        <v>16.</v>
      </c>
      <c r="AG22" s="20">
        <f t="shared" si="1"/>
        <v>0.95</v>
      </c>
      <c r="AH22" s="19"/>
      <c r="AI22" s="19"/>
      <c r="AJ22" s="32"/>
      <c r="AK22" s="32"/>
      <c r="AL22" s="32"/>
      <c r="AM22" s="32"/>
      <c r="AN22" s="32"/>
      <c r="AO22" s="32"/>
    </row>
    <row r="23" spans="1:41" ht="15.75" x14ac:dyDescent="0.25">
      <c r="A23" s="44" t="s">
        <v>47</v>
      </c>
      <c r="B23" s="44" t="s">
        <v>73</v>
      </c>
      <c r="C23" s="44">
        <v>90081</v>
      </c>
      <c r="D23" s="53">
        <v>3</v>
      </c>
      <c r="E23" s="53">
        <v>1</v>
      </c>
      <c r="F23" s="53">
        <v>2</v>
      </c>
      <c r="G23" s="53">
        <v>3</v>
      </c>
      <c r="H23" s="53">
        <v>2</v>
      </c>
      <c r="I23" s="53">
        <v>3</v>
      </c>
      <c r="J23" s="53">
        <v>3</v>
      </c>
      <c r="K23" s="53">
        <v>4</v>
      </c>
      <c r="L23" s="53">
        <v>0</v>
      </c>
      <c r="M23" s="53">
        <v>1</v>
      </c>
      <c r="N23" s="53">
        <v>2</v>
      </c>
      <c r="O23" s="53">
        <v>2</v>
      </c>
      <c r="P23" s="53">
        <v>1</v>
      </c>
      <c r="Q23" s="53">
        <v>1</v>
      </c>
      <c r="R23" s="53">
        <v>5</v>
      </c>
      <c r="S23" s="53">
        <v>1</v>
      </c>
      <c r="T23" s="53">
        <v>1</v>
      </c>
      <c r="U23" s="53">
        <v>2</v>
      </c>
      <c r="V23" s="53">
        <v>3</v>
      </c>
      <c r="W23" s="53">
        <v>2</v>
      </c>
      <c r="X23" s="53">
        <v>1</v>
      </c>
      <c r="Y23" s="61">
        <v>20</v>
      </c>
      <c r="Z23" s="31">
        <v>0.95</v>
      </c>
      <c r="AA23" s="33">
        <v>4</v>
      </c>
      <c r="AB23" s="53">
        <v>4</v>
      </c>
      <c r="AC23" s="50" t="str">
        <f t="shared" si="2"/>
        <v>подтвердил</v>
      </c>
      <c r="AD23" s="55">
        <f t="shared" si="3"/>
        <v>0</v>
      </c>
      <c r="AE23" s="41"/>
      <c r="AF23" s="19">
        <f t="shared" si="0"/>
        <v>17</v>
      </c>
      <c r="AG23" s="20">
        <f t="shared" si="1"/>
        <v>0.8</v>
      </c>
      <c r="AH23" s="19"/>
      <c r="AI23" s="19"/>
      <c r="AJ23" s="32"/>
      <c r="AK23" s="32"/>
      <c r="AL23" s="32"/>
      <c r="AM23" s="32"/>
      <c r="AN23" s="32"/>
      <c r="AO23" s="32"/>
    </row>
    <row r="24" spans="1:41" ht="15.75" x14ac:dyDescent="0.25">
      <c r="A24" s="44">
        <v>17</v>
      </c>
      <c r="B24" s="44" t="s">
        <v>74</v>
      </c>
      <c r="C24" s="44">
        <v>90082</v>
      </c>
      <c r="D24" s="53">
        <v>1</v>
      </c>
      <c r="E24" s="53">
        <v>0</v>
      </c>
      <c r="F24" s="53">
        <v>2</v>
      </c>
      <c r="G24" s="53">
        <v>3</v>
      </c>
      <c r="H24" s="53">
        <v>2</v>
      </c>
      <c r="I24" s="53">
        <v>0</v>
      </c>
      <c r="J24" s="53">
        <v>1</v>
      </c>
      <c r="K24" s="53">
        <v>4</v>
      </c>
      <c r="L24" s="53">
        <v>1</v>
      </c>
      <c r="M24" s="53">
        <v>1</v>
      </c>
      <c r="N24" s="53">
        <v>0</v>
      </c>
      <c r="O24" s="53">
        <v>2</v>
      </c>
      <c r="P24" s="53">
        <v>1</v>
      </c>
      <c r="Q24" s="53">
        <v>0</v>
      </c>
      <c r="R24" s="53">
        <v>5</v>
      </c>
      <c r="S24" s="53">
        <v>1</v>
      </c>
      <c r="T24" s="53">
        <v>1</v>
      </c>
      <c r="U24" s="53">
        <v>1</v>
      </c>
      <c r="V24" s="53">
        <v>3</v>
      </c>
      <c r="W24" s="53">
        <v>2</v>
      </c>
      <c r="X24" s="53">
        <v>1</v>
      </c>
      <c r="Y24" s="62">
        <v>17</v>
      </c>
      <c r="Z24" s="31">
        <v>0.8</v>
      </c>
      <c r="AA24" s="33">
        <v>4</v>
      </c>
      <c r="AB24" s="53">
        <v>4</v>
      </c>
      <c r="AC24" s="50" t="str">
        <f t="shared" si="2"/>
        <v>подтвердил</v>
      </c>
      <c r="AD24" s="55">
        <f t="shared" si="3"/>
        <v>0</v>
      </c>
      <c r="AE24" s="41"/>
      <c r="AF24" s="19">
        <f t="shared" si="0"/>
        <v>18</v>
      </c>
      <c r="AG24" s="20">
        <f t="shared" si="1"/>
        <v>0.61</v>
      </c>
      <c r="AH24" s="19"/>
      <c r="AI24" s="19"/>
      <c r="AJ24" s="32"/>
      <c r="AK24" s="32"/>
      <c r="AL24" s="32"/>
      <c r="AM24" s="32"/>
      <c r="AN24" s="32"/>
      <c r="AO24" s="32"/>
    </row>
    <row r="25" spans="1:41" ht="15.75" x14ac:dyDescent="0.25">
      <c r="A25" s="44">
        <v>18</v>
      </c>
      <c r="B25" s="44" t="s">
        <v>75</v>
      </c>
      <c r="C25" s="44">
        <v>90083</v>
      </c>
      <c r="D25" s="53">
        <v>3</v>
      </c>
      <c r="E25" s="53">
        <v>0</v>
      </c>
      <c r="F25" s="53">
        <v>2</v>
      </c>
      <c r="G25" s="53">
        <v>0</v>
      </c>
      <c r="H25" s="53">
        <v>0</v>
      </c>
      <c r="I25" s="53">
        <v>2</v>
      </c>
      <c r="J25" s="53">
        <v>0</v>
      </c>
      <c r="K25" s="53">
        <v>1</v>
      </c>
      <c r="L25" s="53">
        <v>0</v>
      </c>
      <c r="M25" s="53">
        <v>1</v>
      </c>
      <c r="N25" s="53">
        <v>0</v>
      </c>
      <c r="O25" s="53">
        <v>1</v>
      </c>
      <c r="P25" s="53">
        <v>1</v>
      </c>
      <c r="Q25" s="53">
        <v>0</v>
      </c>
      <c r="R25" s="53">
        <v>3</v>
      </c>
      <c r="S25" s="53">
        <v>1</v>
      </c>
      <c r="T25" s="53">
        <v>1</v>
      </c>
      <c r="U25" s="53">
        <v>0</v>
      </c>
      <c r="V25" s="53">
        <v>1</v>
      </c>
      <c r="W25" s="53">
        <v>1</v>
      </c>
      <c r="X25" s="53">
        <v>1</v>
      </c>
      <c r="Y25" s="62">
        <v>13</v>
      </c>
      <c r="Z25" s="31">
        <v>0.61</v>
      </c>
      <c r="AA25" s="33">
        <v>2</v>
      </c>
      <c r="AB25" s="53">
        <v>3</v>
      </c>
      <c r="AC25" s="50" t="str">
        <f t="shared" si="2"/>
        <v>понизил</v>
      </c>
      <c r="AD25" s="55">
        <f t="shared" si="3"/>
        <v>-1</v>
      </c>
      <c r="AE25" s="41"/>
      <c r="AF25" s="19">
        <f t="shared" si="0"/>
        <v>19</v>
      </c>
      <c r="AG25" s="20">
        <f t="shared" si="1"/>
        <v>0.85</v>
      </c>
      <c r="AH25" s="19"/>
      <c r="AI25" s="19"/>
      <c r="AJ25" s="32"/>
      <c r="AK25" s="32"/>
      <c r="AL25" s="32"/>
      <c r="AM25" s="32"/>
      <c r="AN25" s="32"/>
      <c r="AO25" s="32"/>
    </row>
    <row r="26" spans="1:41" ht="15.75" x14ac:dyDescent="0.25">
      <c r="A26" s="44">
        <v>19</v>
      </c>
      <c r="B26" s="44" t="s">
        <v>76</v>
      </c>
      <c r="C26" s="44">
        <v>90084</v>
      </c>
      <c r="D26" s="53">
        <v>3</v>
      </c>
      <c r="E26" s="53">
        <v>3</v>
      </c>
      <c r="F26" s="53">
        <v>2</v>
      </c>
      <c r="G26" s="53">
        <v>3</v>
      </c>
      <c r="H26" s="53">
        <v>2</v>
      </c>
      <c r="I26" s="53">
        <v>3</v>
      </c>
      <c r="J26" s="53">
        <v>3</v>
      </c>
      <c r="K26" s="53">
        <v>4</v>
      </c>
      <c r="L26" s="53">
        <v>0</v>
      </c>
      <c r="M26" s="53">
        <v>1</v>
      </c>
      <c r="N26" s="53">
        <v>2</v>
      </c>
      <c r="O26" s="53">
        <v>2</v>
      </c>
      <c r="P26" s="53">
        <v>0</v>
      </c>
      <c r="Q26" s="53">
        <v>1</v>
      </c>
      <c r="R26" s="53">
        <v>5</v>
      </c>
      <c r="S26" s="53">
        <v>1</v>
      </c>
      <c r="T26" s="53">
        <v>0</v>
      </c>
      <c r="U26" s="53">
        <v>2</v>
      </c>
      <c r="V26" s="53">
        <v>3</v>
      </c>
      <c r="W26" s="53">
        <v>2</v>
      </c>
      <c r="X26" s="53">
        <v>1</v>
      </c>
      <c r="Y26" s="62">
        <v>18</v>
      </c>
      <c r="Z26" s="31">
        <v>0.85</v>
      </c>
      <c r="AA26" s="33">
        <v>4</v>
      </c>
      <c r="AB26" s="53">
        <v>5</v>
      </c>
      <c r="AC26" s="50" t="str">
        <f t="shared" si="2"/>
        <v>понизил</v>
      </c>
      <c r="AD26" s="55">
        <f t="shared" si="3"/>
        <v>-1</v>
      </c>
      <c r="AE26" s="41"/>
      <c r="AF26" s="19">
        <f t="shared" si="0"/>
        <v>20</v>
      </c>
      <c r="AG26" s="20">
        <f t="shared" si="1"/>
        <v>0.9</v>
      </c>
      <c r="AH26" s="19"/>
      <c r="AI26" s="19"/>
      <c r="AJ26" s="32"/>
      <c r="AK26" s="32"/>
      <c r="AL26" s="32"/>
      <c r="AM26" s="32"/>
      <c r="AN26" s="32"/>
      <c r="AO26" s="32"/>
    </row>
    <row r="27" spans="1:41" ht="15.75" x14ac:dyDescent="0.25">
      <c r="A27" s="44">
        <v>20</v>
      </c>
      <c r="B27" s="44" t="s">
        <v>77</v>
      </c>
      <c r="C27" s="44">
        <v>90085</v>
      </c>
      <c r="D27" s="53">
        <v>2</v>
      </c>
      <c r="E27" s="53">
        <v>2</v>
      </c>
      <c r="F27" s="53">
        <v>2</v>
      </c>
      <c r="G27" s="53">
        <v>3</v>
      </c>
      <c r="H27" s="53">
        <v>2</v>
      </c>
      <c r="I27" s="53">
        <v>3</v>
      </c>
      <c r="J27" s="53">
        <v>1</v>
      </c>
      <c r="K27" s="53">
        <v>0</v>
      </c>
      <c r="L27" s="53">
        <v>1</v>
      </c>
      <c r="M27" s="53">
        <v>1</v>
      </c>
      <c r="N27" s="53">
        <v>2</v>
      </c>
      <c r="O27" s="53">
        <v>2</v>
      </c>
      <c r="P27" s="53">
        <v>0</v>
      </c>
      <c r="Q27" s="53">
        <v>1</v>
      </c>
      <c r="R27" s="53">
        <v>3</v>
      </c>
      <c r="S27" s="53">
        <v>1</v>
      </c>
      <c r="T27" s="53">
        <v>1</v>
      </c>
      <c r="U27" s="53">
        <v>1</v>
      </c>
      <c r="V27" s="53">
        <v>2</v>
      </c>
      <c r="W27" s="53">
        <v>2</v>
      </c>
      <c r="X27" s="53">
        <v>1</v>
      </c>
      <c r="Y27" s="61">
        <v>19</v>
      </c>
      <c r="Z27" s="31">
        <v>0.9</v>
      </c>
      <c r="AA27" s="33">
        <v>4</v>
      </c>
      <c r="AB27" s="53">
        <v>3</v>
      </c>
      <c r="AC27" s="50" t="str">
        <f t="shared" si="2"/>
        <v>повысил</v>
      </c>
      <c r="AD27" s="55">
        <f t="shared" si="3"/>
        <v>1</v>
      </c>
      <c r="AE27" s="64" t="s">
        <v>94</v>
      </c>
      <c r="AF27" s="19" t="e">
        <f>#REF!</f>
        <v>#REF!</v>
      </c>
      <c r="AG27" s="20" t="e">
        <f>#REF!</f>
        <v>#REF!</v>
      </c>
      <c r="AH27" s="19"/>
      <c r="AI27" s="19"/>
      <c r="AJ27" s="32"/>
      <c r="AK27" s="32"/>
      <c r="AL27" s="32"/>
      <c r="AM27" s="32"/>
      <c r="AN27" s="32"/>
      <c r="AO27" s="32"/>
    </row>
    <row r="28" spans="1:41" ht="15.75" x14ac:dyDescent="0.25">
      <c r="A28" s="44">
        <v>22</v>
      </c>
      <c r="B28" s="44" t="s">
        <v>78</v>
      </c>
      <c r="C28" s="44">
        <v>90087</v>
      </c>
      <c r="D28" s="53">
        <v>2</v>
      </c>
      <c r="E28" s="53">
        <v>0</v>
      </c>
      <c r="F28" s="53">
        <v>2</v>
      </c>
      <c r="G28" s="53">
        <v>3</v>
      </c>
      <c r="H28" s="53">
        <v>0</v>
      </c>
      <c r="I28" s="53">
        <v>3</v>
      </c>
      <c r="J28" s="53">
        <v>1</v>
      </c>
      <c r="K28" s="53">
        <v>0</v>
      </c>
      <c r="L28" s="53">
        <v>0</v>
      </c>
      <c r="M28" s="53">
        <v>1</v>
      </c>
      <c r="N28" s="53">
        <v>1</v>
      </c>
      <c r="O28" s="53">
        <v>2</v>
      </c>
      <c r="P28" s="53">
        <v>0</v>
      </c>
      <c r="Q28" s="53">
        <v>1</v>
      </c>
      <c r="R28" s="53">
        <v>1</v>
      </c>
      <c r="S28" s="53">
        <v>0</v>
      </c>
      <c r="T28" s="53">
        <v>0</v>
      </c>
      <c r="U28" s="53">
        <v>0</v>
      </c>
      <c r="V28" s="53">
        <v>3</v>
      </c>
      <c r="W28" s="53">
        <v>0</v>
      </c>
      <c r="X28" s="53">
        <v>1</v>
      </c>
      <c r="Y28" s="62">
        <v>12</v>
      </c>
      <c r="Z28" s="31">
        <v>0.56999999999999995</v>
      </c>
      <c r="AA28" s="33">
        <v>2</v>
      </c>
      <c r="AB28" s="53">
        <v>4</v>
      </c>
      <c r="AC28" s="50" t="str">
        <f t="shared" si="2"/>
        <v>понизил</v>
      </c>
      <c r="AD28" s="55">
        <f t="shared" si="3"/>
        <v>-2</v>
      </c>
      <c r="AE28" s="64" t="s">
        <v>93</v>
      </c>
      <c r="AF28" s="19">
        <f t="shared" si="0"/>
        <v>23</v>
      </c>
      <c r="AG28" s="20">
        <f t="shared" si="1"/>
        <v>0.47</v>
      </c>
      <c r="AH28" s="19"/>
      <c r="AI28" s="19"/>
      <c r="AJ28" s="32"/>
      <c r="AK28" s="32"/>
      <c r="AL28" s="32"/>
      <c r="AM28" s="32"/>
      <c r="AN28" s="32"/>
      <c r="AO28" s="32"/>
    </row>
    <row r="29" spans="1:41" ht="15.75" x14ac:dyDescent="0.25">
      <c r="A29" s="44">
        <v>23</v>
      </c>
      <c r="B29" s="44" t="s">
        <v>79</v>
      </c>
      <c r="C29" s="44">
        <v>90088</v>
      </c>
      <c r="D29" s="53">
        <v>3</v>
      </c>
      <c r="E29" s="53">
        <v>1</v>
      </c>
      <c r="F29" s="53">
        <v>2</v>
      </c>
      <c r="G29" s="53">
        <v>2</v>
      </c>
      <c r="H29" s="53">
        <v>0</v>
      </c>
      <c r="I29" s="53">
        <v>0</v>
      </c>
      <c r="J29" s="53">
        <v>0</v>
      </c>
      <c r="K29" s="53">
        <v>1</v>
      </c>
      <c r="L29" s="53">
        <v>0</v>
      </c>
      <c r="M29" s="53">
        <v>1</v>
      </c>
      <c r="N29" s="53">
        <v>2</v>
      </c>
      <c r="O29" s="53">
        <v>0</v>
      </c>
      <c r="P29" s="53">
        <v>0</v>
      </c>
      <c r="Q29" s="53">
        <v>1</v>
      </c>
      <c r="R29" s="53">
        <v>1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1</v>
      </c>
      <c r="Y29" s="62">
        <v>10</v>
      </c>
      <c r="Z29" s="31">
        <v>0.47</v>
      </c>
      <c r="AA29" s="33">
        <v>2</v>
      </c>
      <c r="AB29" s="53">
        <v>3</v>
      </c>
      <c r="AC29" s="50" t="str">
        <f t="shared" si="2"/>
        <v>понизил</v>
      </c>
      <c r="AD29" s="55">
        <f t="shared" si="3"/>
        <v>-1</v>
      </c>
      <c r="AE29" s="64" t="s">
        <v>93</v>
      </c>
      <c r="AF29" s="19">
        <f t="shared" si="0"/>
        <v>24</v>
      </c>
      <c r="AG29" s="20">
        <f t="shared" si="1"/>
        <v>0.66</v>
      </c>
      <c r="AH29" s="19"/>
      <c r="AI29" s="19"/>
      <c r="AJ29" s="32"/>
      <c r="AK29" s="32"/>
      <c r="AL29" s="32"/>
      <c r="AM29" s="32"/>
      <c r="AN29" s="32"/>
      <c r="AO29" s="32"/>
    </row>
    <row r="30" spans="1:41" ht="15.75" x14ac:dyDescent="0.25">
      <c r="A30" s="44">
        <v>24</v>
      </c>
      <c r="B30" s="44" t="s">
        <v>80</v>
      </c>
      <c r="C30" s="44">
        <v>90089</v>
      </c>
      <c r="D30" s="53">
        <v>3</v>
      </c>
      <c r="E30" s="53">
        <v>1</v>
      </c>
      <c r="F30" s="53">
        <v>2</v>
      </c>
      <c r="G30" s="53">
        <v>3</v>
      </c>
      <c r="H30" s="53">
        <v>0</v>
      </c>
      <c r="I30" s="53">
        <v>3</v>
      </c>
      <c r="J30" s="53">
        <v>1</v>
      </c>
      <c r="K30" s="53">
        <v>0</v>
      </c>
      <c r="L30" s="53">
        <v>0</v>
      </c>
      <c r="M30" s="53">
        <v>1</v>
      </c>
      <c r="N30" s="53">
        <v>2</v>
      </c>
      <c r="O30" s="53">
        <v>2</v>
      </c>
      <c r="P30" s="53">
        <v>0</v>
      </c>
      <c r="Q30" s="53">
        <v>0</v>
      </c>
      <c r="R30" s="53">
        <v>0</v>
      </c>
      <c r="S30" s="53">
        <v>0</v>
      </c>
      <c r="T30" s="53">
        <v>1</v>
      </c>
      <c r="U30" s="53">
        <v>1</v>
      </c>
      <c r="V30" s="53">
        <v>1</v>
      </c>
      <c r="W30" s="53">
        <v>1</v>
      </c>
      <c r="X30" s="53">
        <v>1</v>
      </c>
      <c r="Y30" s="62">
        <v>14</v>
      </c>
      <c r="Z30" s="31">
        <v>0.66</v>
      </c>
      <c r="AA30" s="33">
        <v>3</v>
      </c>
      <c r="AB30" s="53">
        <v>3</v>
      </c>
      <c r="AC30" s="50" t="str">
        <f t="shared" si="2"/>
        <v>подтвердил</v>
      </c>
      <c r="AD30" s="55">
        <f t="shared" si="3"/>
        <v>0</v>
      </c>
      <c r="AE30" s="41"/>
      <c r="AF30" s="19">
        <f t="shared" si="0"/>
        <v>25</v>
      </c>
      <c r="AG30" s="20">
        <f t="shared" si="1"/>
        <v>0.85</v>
      </c>
      <c r="AH30" s="19"/>
      <c r="AI30" s="19"/>
      <c r="AJ30" s="32"/>
      <c r="AK30" s="32"/>
      <c r="AL30" s="32"/>
      <c r="AM30" s="32"/>
      <c r="AN30" s="32"/>
      <c r="AO30" s="32"/>
    </row>
    <row r="31" spans="1:41" ht="15.75" x14ac:dyDescent="0.25">
      <c r="A31" s="44">
        <v>25</v>
      </c>
      <c r="B31" s="44" t="s">
        <v>81</v>
      </c>
      <c r="C31" s="44">
        <v>90090</v>
      </c>
      <c r="D31" s="53">
        <v>2</v>
      </c>
      <c r="E31" s="53">
        <v>1</v>
      </c>
      <c r="F31" s="53">
        <v>2</v>
      </c>
      <c r="G31" s="53">
        <v>3</v>
      </c>
      <c r="H31" s="53">
        <v>0</v>
      </c>
      <c r="I31" s="53">
        <v>3</v>
      </c>
      <c r="J31" s="53">
        <v>1</v>
      </c>
      <c r="K31" s="53">
        <v>1</v>
      </c>
      <c r="L31" s="53">
        <v>0</v>
      </c>
      <c r="M31" s="53">
        <v>1</v>
      </c>
      <c r="N31" s="53">
        <v>2</v>
      </c>
      <c r="O31" s="53">
        <v>2</v>
      </c>
      <c r="P31" s="53">
        <v>0</v>
      </c>
      <c r="Q31" s="53">
        <v>1</v>
      </c>
      <c r="R31" s="53">
        <v>3</v>
      </c>
      <c r="S31" s="53">
        <v>1</v>
      </c>
      <c r="T31" s="53">
        <v>1</v>
      </c>
      <c r="U31" s="53">
        <v>2</v>
      </c>
      <c r="V31" s="53">
        <v>1</v>
      </c>
      <c r="W31" s="53">
        <v>1</v>
      </c>
      <c r="X31" s="53">
        <v>1</v>
      </c>
      <c r="Y31" s="62">
        <v>18</v>
      </c>
      <c r="Z31" s="31">
        <v>0.85</v>
      </c>
      <c r="AA31" s="33">
        <v>3</v>
      </c>
      <c r="AB31" s="53">
        <v>4</v>
      </c>
      <c r="AC31" s="50" t="str">
        <f t="shared" si="2"/>
        <v>понизил</v>
      </c>
      <c r="AD31" s="55">
        <f t="shared" si="3"/>
        <v>-1</v>
      </c>
      <c r="AE31" s="64" t="s">
        <v>93</v>
      </c>
      <c r="AF31" s="19">
        <f t="shared" si="0"/>
        <v>26</v>
      </c>
      <c r="AG31" s="20">
        <f t="shared" si="1"/>
        <v>0.95</v>
      </c>
      <c r="AH31" s="19"/>
      <c r="AI31" s="19"/>
      <c r="AJ31" s="32"/>
      <c r="AK31" s="32"/>
      <c r="AL31" s="32"/>
      <c r="AM31" s="32"/>
      <c r="AN31" s="32"/>
      <c r="AO31" s="32"/>
    </row>
    <row r="32" spans="1:41" ht="15.75" x14ac:dyDescent="0.25">
      <c r="A32" s="44">
        <v>26</v>
      </c>
      <c r="B32" s="44" t="s">
        <v>82</v>
      </c>
      <c r="C32" s="44">
        <v>90091</v>
      </c>
      <c r="D32" s="53">
        <v>3</v>
      </c>
      <c r="E32" s="53">
        <v>3</v>
      </c>
      <c r="F32" s="53">
        <v>2</v>
      </c>
      <c r="G32" s="53">
        <v>3</v>
      </c>
      <c r="H32" s="53">
        <v>2</v>
      </c>
      <c r="I32" s="53">
        <v>3</v>
      </c>
      <c r="J32" s="53">
        <v>4</v>
      </c>
      <c r="K32" s="53">
        <v>4</v>
      </c>
      <c r="L32" s="53">
        <v>0</v>
      </c>
      <c r="M32" s="53">
        <v>1</v>
      </c>
      <c r="N32" s="53">
        <v>2</v>
      </c>
      <c r="O32" s="53">
        <v>2</v>
      </c>
      <c r="P32" s="53">
        <v>1</v>
      </c>
      <c r="Q32" s="53">
        <v>1</v>
      </c>
      <c r="R32" s="53">
        <v>5</v>
      </c>
      <c r="S32" s="53">
        <v>1</v>
      </c>
      <c r="T32" s="53">
        <v>1</v>
      </c>
      <c r="U32" s="53">
        <v>2</v>
      </c>
      <c r="V32" s="53">
        <v>3</v>
      </c>
      <c r="W32" s="53">
        <v>2</v>
      </c>
      <c r="X32" s="53">
        <v>1</v>
      </c>
      <c r="Y32" s="61">
        <v>20</v>
      </c>
      <c r="Z32" s="31">
        <v>0.95</v>
      </c>
      <c r="AA32" s="33">
        <v>5</v>
      </c>
      <c r="AB32" s="53">
        <v>5</v>
      </c>
      <c r="AC32" s="50" t="str">
        <f t="shared" si="2"/>
        <v>подтвердил</v>
      </c>
      <c r="AD32" s="55">
        <f t="shared" si="3"/>
        <v>0</v>
      </c>
      <c r="AE32" s="41"/>
      <c r="AF32" s="19">
        <f t="shared" si="0"/>
        <v>27</v>
      </c>
      <c r="AG32" s="20">
        <f t="shared" si="1"/>
        <v>0.9</v>
      </c>
      <c r="AH32" s="19"/>
      <c r="AI32" s="19"/>
      <c r="AJ32" s="32"/>
      <c r="AK32" s="32"/>
      <c r="AL32" s="32"/>
      <c r="AM32" s="32"/>
      <c r="AN32" s="32"/>
      <c r="AO32" s="32"/>
    </row>
    <row r="33" spans="1:41" ht="15.75" x14ac:dyDescent="0.25">
      <c r="A33" s="44">
        <v>27</v>
      </c>
      <c r="B33" s="44" t="s">
        <v>83</v>
      </c>
      <c r="C33" s="44">
        <v>90092</v>
      </c>
      <c r="D33" s="53">
        <v>4</v>
      </c>
      <c r="E33" s="53">
        <v>2</v>
      </c>
      <c r="F33" s="53">
        <v>2</v>
      </c>
      <c r="G33" s="53">
        <v>3</v>
      </c>
      <c r="H33" s="53">
        <v>2</v>
      </c>
      <c r="I33" s="53">
        <v>3</v>
      </c>
      <c r="J33" s="53">
        <v>4</v>
      </c>
      <c r="K33" s="53">
        <v>4</v>
      </c>
      <c r="L33" s="53">
        <v>2</v>
      </c>
      <c r="M33" s="53">
        <v>1</v>
      </c>
      <c r="N33" s="53">
        <v>2</v>
      </c>
      <c r="O33" s="53">
        <v>2</v>
      </c>
      <c r="P33" s="53">
        <v>0</v>
      </c>
      <c r="Q33" s="53">
        <v>1</v>
      </c>
      <c r="R33" s="53">
        <v>0</v>
      </c>
      <c r="S33" s="53">
        <v>1</v>
      </c>
      <c r="T33" s="53">
        <v>1</v>
      </c>
      <c r="U33" s="53">
        <v>2</v>
      </c>
      <c r="V33" s="53">
        <v>3</v>
      </c>
      <c r="W33" s="53">
        <v>2</v>
      </c>
      <c r="X33" s="53">
        <v>1</v>
      </c>
      <c r="Y33" s="62">
        <v>19</v>
      </c>
      <c r="Z33" s="31">
        <v>0.9</v>
      </c>
      <c r="AA33" s="33">
        <v>4</v>
      </c>
      <c r="AB33" s="53">
        <v>4</v>
      </c>
      <c r="AC33" s="50" t="str">
        <f t="shared" si="2"/>
        <v>подтвердил</v>
      </c>
      <c r="AD33" s="55">
        <f t="shared" si="3"/>
        <v>0</v>
      </c>
      <c r="AE33" s="41"/>
      <c r="AF33" s="19">
        <f t="shared" si="0"/>
        <v>28</v>
      </c>
      <c r="AG33" s="20">
        <f t="shared" si="1"/>
        <v>0.9</v>
      </c>
      <c r="AH33" s="19"/>
      <c r="AI33" s="19"/>
      <c r="AJ33" s="32"/>
      <c r="AK33" s="32"/>
      <c r="AL33" s="32"/>
      <c r="AM33" s="32"/>
      <c r="AN33" s="32"/>
      <c r="AO33" s="32"/>
    </row>
    <row r="34" spans="1:41" ht="15.75" x14ac:dyDescent="0.25">
      <c r="A34" s="44">
        <v>28</v>
      </c>
      <c r="B34" s="44" t="s">
        <v>84</v>
      </c>
      <c r="C34" s="44">
        <v>90093</v>
      </c>
      <c r="D34" s="53">
        <v>4</v>
      </c>
      <c r="E34" s="53">
        <v>2</v>
      </c>
      <c r="F34" s="53">
        <v>2</v>
      </c>
      <c r="G34" s="53">
        <v>3</v>
      </c>
      <c r="H34" s="53">
        <v>3</v>
      </c>
      <c r="I34" s="53">
        <v>3</v>
      </c>
      <c r="J34" s="53">
        <v>0</v>
      </c>
      <c r="K34" s="53">
        <v>4</v>
      </c>
      <c r="L34" s="53">
        <v>1</v>
      </c>
      <c r="M34" s="53">
        <v>1</v>
      </c>
      <c r="N34" s="53">
        <v>2</v>
      </c>
      <c r="O34" s="53">
        <v>2</v>
      </c>
      <c r="P34" s="53">
        <v>0</v>
      </c>
      <c r="Q34" s="53">
        <v>1</v>
      </c>
      <c r="R34" s="53">
        <v>5</v>
      </c>
      <c r="S34" s="53">
        <v>1</v>
      </c>
      <c r="T34" s="53">
        <v>1</v>
      </c>
      <c r="U34" s="53">
        <v>2</v>
      </c>
      <c r="V34" s="53">
        <v>3</v>
      </c>
      <c r="W34" s="53">
        <v>2</v>
      </c>
      <c r="X34" s="53">
        <v>1</v>
      </c>
      <c r="Y34" s="62">
        <v>19</v>
      </c>
      <c r="Z34" s="31">
        <v>0.9</v>
      </c>
      <c r="AA34" s="33">
        <v>4</v>
      </c>
      <c r="AB34" s="53">
        <v>5</v>
      </c>
      <c r="AC34" s="50" t="str">
        <f t="shared" si="2"/>
        <v>понизил</v>
      </c>
      <c r="AD34" s="55">
        <f t="shared" si="3"/>
        <v>-1</v>
      </c>
      <c r="AE34" s="64" t="s">
        <v>93</v>
      </c>
      <c r="AF34" s="19">
        <f t="shared" si="0"/>
        <v>29</v>
      </c>
      <c r="AG34" s="20">
        <f t="shared" si="1"/>
        <v>0.61</v>
      </c>
      <c r="AH34" s="19"/>
      <c r="AI34" s="19"/>
      <c r="AJ34" s="32"/>
      <c r="AK34" s="32"/>
      <c r="AL34" s="32"/>
      <c r="AM34" s="32"/>
      <c r="AN34" s="32"/>
      <c r="AO34" s="32"/>
    </row>
    <row r="35" spans="1:41" ht="15.75" x14ac:dyDescent="0.25">
      <c r="A35" s="44">
        <v>29</v>
      </c>
      <c r="B35" s="44" t="s">
        <v>85</v>
      </c>
      <c r="C35" s="44">
        <v>90094</v>
      </c>
      <c r="D35" s="53">
        <v>0</v>
      </c>
      <c r="E35" s="53">
        <v>0</v>
      </c>
      <c r="F35" s="53">
        <v>2</v>
      </c>
      <c r="G35" s="53">
        <v>3</v>
      </c>
      <c r="H35" s="53">
        <v>2</v>
      </c>
      <c r="I35" s="53">
        <v>0</v>
      </c>
      <c r="J35" s="53">
        <v>1</v>
      </c>
      <c r="K35" s="53">
        <v>1</v>
      </c>
      <c r="L35" s="53">
        <v>0</v>
      </c>
      <c r="M35" s="53">
        <v>1</v>
      </c>
      <c r="N35" s="53">
        <v>1</v>
      </c>
      <c r="O35" s="53">
        <v>1</v>
      </c>
      <c r="P35" s="53">
        <v>0</v>
      </c>
      <c r="Q35" s="53">
        <v>1</v>
      </c>
      <c r="R35" s="53">
        <v>0</v>
      </c>
      <c r="S35" s="53">
        <v>1</v>
      </c>
      <c r="T35" s="53">
        <v>1</v>
      </c>
      <c r="U35" s="53">
        <v>0</v>
      </c>
      <c r="V35" s="53">
        <v>0</v>
      </c>
      <c r="W35" s="53">
        <v>2</v>
      </c>
      <c r="X35" s="53">
        <v>1</v>
      </c>
      <c r="Y35" s="62">
        <v>13</v>
      </c>
      <c r="Z35" s="31">
        <v>0.61</v>
      </c>
      <c r="AA35" s="33">
        <v>2</v>
      </c>
      <c r="AB35" s="53">
        <v>3</v>
      </c>
      <c r="AC35" s="50" t="str">
        <f t="shared" si="2"/>
        <v>понизил</v>
      </c>
      <c r="AD35" s="55">
        <f t="shared" si="3"/>
        <v>-1</v>
      </c>
      <c r="AE35" s="64" t="s">
        <v>93</v>
      </c>
      <c r="AF35" s="19">
        <f t="shared" si="0"/>
        <v>30</v>
      </c>
      <c r="AG35" s="20">
        <f t="shared" si="1"/>
        <v>0.52</v>
      </c>
      <c r="AH35" s="19"/>
      <c r="AI35" s="19"/>
      <c r="AJ35" s="32"/>
      <c r="AK35" s="32"/>
      <c r="AL35" s="32"/>
      <c r="AM35" s="32"/>
      <c r="AN35" s="32"/>
      <c r="AO35" s="32"/>
    </row>
    <row r="36" spans="1:41" ht="15.75" x14ac:dyDescent="0.25">
      <c r="A36" s="44">
        <v>30</v>
      </c>
      <c r="B36" s="44" t="s">
        <v>86</v>
      </c>
      <c r="C36" s="44">
        <v>90095</v>
      </c>
      <c r="D36" s="53">
        <v>3</v>
      </c>
      <c r="E36" s="53">
        <v>0</v>
      </c>
      <c r="F36" s="53">
        <v>2</v>
      </c>
      <c r="G36" s="53">
        <v>3</v>
      </c>
      <c r="H36" s="53">
        <v>0</v>
      </c>
      <c r="I36" s="53">
        <v>2</v>
      </c>
      <c r="J36" s="53">
        <v>0</v>
      </c>
      <c r="K36" s="53">
        <v>0</v>
      </c>
      <c r="L36" s="53">
        <v>0</v>
      </c>
      <c r="M36" s="53">
        <v>1</v>
      </c>
      <c r="N36" s="53">
        <v>2</v>
      </c>
      <c r="O36" s="53">
        <v>1</v>
      </c>
      <c r="P36" s="53">
        <v>0</v>
      </c>
      <c r="Q36" s="53">
        <v>0</v>
      </c>
      <c r="R36" s="53">
        <v>2</v>
      </c>
      <c r="S36" s="53">
        <v>0</v>
      </c>
      <c r="T36" s="53">
        <v>1</v>
      </c>
      <c r="U36" s="53">
        <v>1</v>
      </c>
      <c r="V36" s="53">
        <v>0</v>
      </c>
      <c r="W36" s="53">
        <v>0</v>
      </c>
      <c r="X36" s="53">
        <v>1</v>
      </c>
      <c r="Y36" s="62">
        <v>11</v>
      </c>
      <c r="Z36" s="31">
        <v>0.52</v>
      </c>
      <c r="AA36" s="33">
        <v>2</v>
      </c>
      <c r="AB36" s="53">
        <v>3</v>
      </c>
      <c r="AC36" s="50" t="str">
        <f t="shared" si="2"/>
        <v>понизил</v>
      </c>
      <c r="AD36" s="55">
        <f t="shared" si="3"/>
        <v>-1</v>
      </c>
      <c r="AE36" s="64" t="s">
        <v>93</v>
      </c>
      <c r="AF36" s="19">
        <f t="shared" si="0"/>
        <v>31</v>
      </c>
      <c r="AG36" s="20">
        <f t="shared" si="1"/>
        <v>0.56999999999999995</v>
      </c>
      <c r="AH36" s="19"/>
      <c r="AI36" s="19"/>
      <c r="AJ36" s="32"/>
      <c r="AK36" s="32"/>
      <c r="AL36" s="32"/>
      <c r="AM36" s="32"/>
      <c r="AN36" s="32"/>
      <c r="AO36" s="32"/>
    </row>
    <row r="37" spans="1:41" ht="15.75" x14ac:dyDescent="0.25">
      <c r="A37" s="44">
        <v>31</v>
      </c>
      <c r="B37" s="44" t="s">
        <v>87</v>
      </c>
      <c r="C37" s="44">
        <v>90096</v>
      </c>
      <c r="D37" s="53">
        <v>3</v>
      </c>
      <c r="E37" s="53">
        <v>0</v>
      </c>
      <c r="F37" s="53">
        <v>2</v>
      </c>
      <c r="G37" s="53">
        <v>0</v>
      </c>
      <c r="H37" s="53">
        <v>0</v>
      </c>
      <c r="I37" s="53">
        <v>0</v>
      </c>
      <c r="J37" s="53">
        <v>0</v>
      </c>
      <c r="K37" s="53">
        <v>1</v>
      </c>
      <c r="L37" s="53">
        <v>0</v>
      </c>
      <c r="M37" s="53">
        <v>1</v>
      </c>
      <c r="N37" s="53">
        <v>0</v>
      </c>
      <c r="O37" s="53">
        <v>1</v>
      </c>
      <c r="P37" s="53">
        <v>0</v>
      </c>
      <c r="Q37" s="53">
        <v>1</v>
      </c>
      <c r="R37" s="53">
        <v>1</v>
      </c>
      <c r="S37" s="53">
        <v>1</v>
      </c>
      <c r="T37" s="53">
        <v>1</v>
      </c>
      <c r="U37" s="53">
        <v>1</v>
      </c>
      <c r="V37" s="53">
        <v>0</v>
      </c>
      <c r="W37" s="53">
        <v>2</v>
      </c>
      <c r="X37" s="53">
        <v>1</v>
      </c>
      <c r="Y37" s="62">
        <v>12</v>
      </c>
      <c r="Z37" s="31">
        <v>0.56999999999999995</v>
      </c>
      <c r="AA37" s="33">
        <v>2</v>
      </c>
      <c r="AB37" s="53">
        <v>3</v>
      </c>
      <c r="AC37" s="50" t="str">
        <f t="shared" si="2"/>
        <v>понизил</v>
      </c>
      <c r="AD37" s="55">
        <f t="shared" si="3"/>
        <v>-1</v>
      </c>
      <c r="AE37" s="64" t="s">
        <v>93</v>
      </c>
      <c r="AF37" s="19" t="e">
        <f>#REF!</f>
        <v>#REF!</v>
      </c>
      <c r="AG37" s="20" t="e">
        <f>#REF!</f>
        <v>#REF!</v>
      </c>
      <c r="AH37" s="19"/>
      <c r="AI37" s="19"/>
      <c r="AJ37" s="32"/>
      <c r="AK37" s="32"/>
      <c r="AL37" s="32"/>
      <c r="AM37" s="32"/>
      <c r="AN37" s="32"/>
      <c r="AO37" s="32"/>
    </row>
    <row r="38" spans="1:41" ht="15.75" x14ac:dyDescent="0.25">
      <c r="A38" s="44">
        <v>33</v>
      </c>
      <c r="B38" s="44" t="s">
        <v>88</v>
      </c>
      <c r="C38" s="44">
        <v>90098</v>
      </c>
      <c r="D38" s="53">
        <v>2</v>
      </c>
      <c r="E38" s="53">
        <v>0</v>
      </c>
      <c r="F38" s="53">
        <v>2</v>
      </c>
      <c r="G38" s="53">
        <v>3</v>
      </c>
      <c r="H38" s="53">
        <v>0</v>
      </c>
      <c r="I38" s="53">
        <v>0</v>
      </c>
      <c r="J38" s="53">
        <v>1</v>
      </c>
      <c r="K38" s="53">
        <v>0</v>
      </c>
      <c r="L38" s="53">
        <v>0</v>
      </c>
      <c r="M38" s="53">
        <v>1</v>
      </c>
      <c r="N38" s="53">
        <v>0</v>
      </c>
      <c r="O38" s="53">
        <v>1</v>
      </c>
      <c r="P38" s="53">
        <v>0</v>
      </c>
      <c r="Q38" s="53">
        <v>1</v>
      </c>
      <c r="R38" s="53">
        <v>0</v>
      </c>
      <c r="S38" s="53">
        <v>0</v>
      </c>
      <c r="T38" s="53">
        <v>0</v>
      </c>
      <c r="U38" s="53">
        <v>0</v>
      </c>
      <c r="V38" s="53">
        <v>1</v>
      </c>
      <c r="W38" s="53">
        <v>0</v>
      </c>
      <c r="X38" s="53">
        <v>1</v>
      </c>
      <c r="Y38" s="62">
        <v>9</v>
      </c>
      <c r="Z38" s="31">
        <v>0.42</v>
      </c>
      <c r="AA38" s="33">
        <v>2</v>
      </c>
      <c r="AB38" s="53">
        <v>3</v>
      </c>
      <c r="AC38" s="50" t="str">
        <f t="shared" si="2"/>
        <v>понизил</v>
      </c>
      <c r="AD38" s="55">
        <f t="shared" si="3"/>
        <v>-1</v>
      </c>
      <c r="AE38" s="64" t="s">
        <v>93</v>
      </c>
      <c r="AF38" s="19">
        <f t="shared" si="0"/>
        <v>0</v>
      </c>
      <c r="AG38" s="20">
        <f t="shared" si="1"/>
        <v>0</v>
      </c>
      <c r="AH38" s="19"/>
      <c r="AI38" s="19"/>
      <c r="AJ38" s="32"/>
      <c r="AK38" s="32"/>
      <c r="AL38" s="32"/>
      <c r="AM38" s="32"/>
      <c r="AN38" s="32"/>
      <c r="AO38" s="32"/>
    </row>
    <row r="39" spans="1:41" ht="15.75" x14ac:dyDescent="0.25">
      <c r="A39" s="44"/>
      <c r="B39" s="44"/>
      <c r="C39" s="44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30"/>
      <c r="Z39" s="31"/>
      <c r="AA39" s="33"/>
      <c r="AB39" s="33"/>
      <c r="AC39" s="50"/>
      <c r="AD39" s="55"/>
      <c r="AE39" s="41"/>
      <c r="AF39" s="19">
        <f t="shared" si="0"/>
        <v>0</v>
      </c>
      <c r="AG39" s="20">
        <f t="shared" si="1"/>
        <v>0</v>
      </c>
      <c r="AH39" s="19"/>
      <c r="AI39" s="19"/>
      <c r="AJ39" s="32"/>
      <c r="AK39" s="32"/>
      <c r="AL39" s="32"/>
      <c r="AM39" s="32"/>
      <c r="AN39" s="32"/>
      <c r="AO39" s="32"/>
    </row>
    <row r="40" spans="1:41" ht="15.75" x14ac:dyDescent="0.25">
      <c r="A40" s="44"/>
      <c r="B40" s="44"/>
      <c r="C40" s="44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30"/>
      <c r="Z40" s="31"/>
      <c r="AA40" s="33"/>
      <c r="AB40" s="33"/>
      <c r="AC40" s="50"/>
      <c r="AD40" s="55"/>
      <c r="AE40" s="41"/>
      <c r="AF40" s="19">
        <f t="shared" si="0"/>
        <v>0</v>
      </c>
      <c r="AG40" s="20">
        <f t="shared" si="1"/>
        <v>0</v>
      </c>
      <c r="AH40" s="19"/>
      <c r="AI40" s="19"/>
      <c r="AJ40" s="32"/>
      <c r="AK40" s="32"/>
      <c r="AL40" s="32"/>
      <c r="AM40" s="32"/>
      <c r="AN40" s="32"/>
      <c r="AO40" s="32"/>
    </row>
    <row r="41" spans="1:41" ht="15.75" x14ac:dyDescent="0.25">
      <c r="A41" s="44"/>
      <c r="B41" s="44"/>
      <c r="C41" s="44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30"/>
      <c r="Z41" s="31"/>
      <c r="AA41" s="33"/>
      <c r="AB41" s="33"/>
      <c r="AC41" s="50"/>
      <c r="AD41" s="55"/>
      <c r="AE41" s="42"/>
      <c r="AF41" s="19">
        <f t="shared" si="0"/>
        <v>0</v>
      </c>
      <c r="AG41" s="20">
        <f t="shared" si="1"/>
        <v>0</v>
      </c>
      <c r="AH41" s="19"/>
      <c r="AI41" s="19"/>
    </row>
    <row r="42" spans="1:41" ht="15.75" x14ac:dyDescent="0.25">
      <c r="A42" s="44"/>
      <c r="B42" s="44"/>
      <c r="C42" s="44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30"/>
      <c r="Z42" s="31"/>
      <c r="AA42" s="33"/>
      <c r="AB42" s="33"/>
      <c r="AC42" s="50"/>
      <c r="AD42" s="55"/>
      <c r="AE42" s="42"/>
      <c r="AF42" s="19">
        <f t="shared" si="0"/>
        <v>0</v>
      </c>
      <c r="AG42" s="20">
        <f t="shared" si="1"/>
        <v>0</v>
      </c>
      <c r="AH42" s="19"/>
      <c r="AI42" s="19"/>
    </row>
    <row r="43" spans="1:41" ht="15.75" x14ac:dyDescent="0.25">
      <c r="A43" s="44"/>
      <c r="B43" s="44"/>
      <c r="C43" s="44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30"/>
      <c r="Z43" s="31"/>
      <c r="AA43" s="33"/>
      <c r="AB43" s="33"/>
      <c r="AC43" s="50"/>
      <c r="AD43" s="55"/>
      <c r="AE43" s="42"/>
      <c r="AF43" s="19">
        <f t="shared" si="0"/>
        <v>0</v>
      </c>
      <c r="AG43" s="20">
        <f t="shared" si="1"/>
        <v>0</v>
      </c>
      <c r="AH43" s="19"/>
      <c r="AI43" s="19"/>
    </row>
    <row r="44" spans="1:41" ht="15.75" x14ac:dyDescent="0.25">
      <c r="A44" s="44"/>
      <c r="B44" s="44"/>
      <c r="C44" s="44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30"/>
      <c r="Z44" s="31"/>
      <c r="AA44" s="33"/>
      <c r="AB44" s="33"/>
      <c r="AC44" s="50"/>
      <c r="AD44" s="55"/>
      <c r="AE44" s="42"/>
      <c r="AF44" s="19"/>
      <c r="AG44" s="20"/>
      <c r="AH44" s="19"/>
      <c r="AI44" s="19"/>
    </row>
    <row r="45" spans="1:41" ht="15.75" x14ac:dyDescent="0.25">
      <c r="A45" s="44"/>
      <c r="B45" s="44"/>
      <c r="C45" s="44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30"/>
      <c r="Z45" s="31"/>
      <c r="AA45" s="33"/>
      <c r="AB45" s="33"/>
      <c r="AC45" s="50"/>
      <c r="AD45" s="55"/>
      <c r="AE45" s="42"/>
      <c r="AG45" s="12"/>
    </row>
    <row r="46" spans="1:41" ht="16.5" thickBot="1" x14ac:dyDescent="0.3">
      <c r="A46" s="65" t="s">
        <v>6</v>
      </c>
      <c r="B46" s="66"/>
      <c r="C46" s="66"/>
      <c r="D46" s="25">
        <v>25</v>
      </c>
      <c r="E46" s="25">
        <v>14</v>
      </c>
      <c r="F46" s="25">
        <v>28</v>
      </c>
      <c r="G46" s="25">
        <v>26</v>
      </c>
      <c r="H46" s="25">
        <v>15</v>
      </c>
      <c r="I46" s="25">
        <v>19</v>
      </c>
      <c r="J46" s="25">
        <v>22</v>
      </c>
      <c r="K46" s="25">
        <v>16</v>
      </c>
      <c r="L46" s="25">
        <v>6</v>
      </c>
      <c r="M46" s="25">
        <v>27</v>
      </c>
      <c r="N46" s="25">
        <v>17</v>
      </c>
      <c r="O46" s="25">
        <v>28</v>
      </c>
      <c r="P46" s="25">
        <v>8</v>
      </c>
      <c r="Q46" s="25">
        <v>23</v>
      </c>
      <c r="R46" s="25">
        <v>24</v>
      </c>
      <c r="S46" s="25">
        <v>19</v>
      </c>
      <c r="T46" s="25">
        <v>20</v>
      </c>
      <c r="U46" s="25">
        <v>21</v>
      </c>
      <c r="V46" s="25">
        <v>19</v>
      </c>
      <c r="W46" s="25">
        <v>20</v>
      </c>
      <c r="X46" s="57">
        <v>28</v>
      </c>
      <c r="Y46" s="70"/>
      <c r="Z46" s="71"/>
      <c r="AA46" s="35"/>
      <c r="AB46" s="35"/>
      <c r="AC46" s="34"/>
      <c r="AD46" s="56"/>
      <c r="AE46" s="42"/>
    </row>
    <row r="47" spans="1:41" x14ac:dyDescent="0.25">
      <c r="D47" s="26">
        <v>0.86</v>
      </c>
      <c r="E47" s="26">
        <v>0.48</v>
      </c>
      <c r="F47" s="26">
        <v>0.96</v>
      </c>
      <c r="G47" s="26">
        <v>0.89</v>
      </c>
      <c r="H47" s="26">
        <v>0.51</v>
      </c>
      <c r="I47" s="26">
        <v>0.65</v>
      </c>
      <c r="J47" s="26">
        <v>0.75</v>
      </c>
      <c r="K47" s="26">
        <v>0.55000000000000004</v>
      </c>
      <c r="L47" s="26">
        <v>0.2</v>
      </c>
      <c r="M47" s="26">
        <v>0.93</v>
      </c>
      <c r="N47" s="26">
        <v>0.57999999999999996</v>
      </c>
      <c r="O47" s="26">
        <v>0.96</v>
      </c>
      <c r="P47" s="26">
        <v>0.27</v>
      </c>
      <c r="Q47" s="26">
        <v>0.79</v>
      </c>
      <c r="R47" s="26">
        <v>0.82</v>
      </c>
      <c r="S47" s="26">
        <v>0.65</v>
      </c>
      <c r="T47" s="26">
        <v>0.68</v>
      </c>
      <c r="U47" s="26">
        <v>0.72</v>
      </c>
      <c r="V47" s="26">
        <v>0.65</v>
      </c>
      <c r="W47" s="26">
        <v>0.68</v>
      </c>
      <c r="X47" s="58">
        <v>0.96</v>
      </c>
      <c r="AD47" s="19" t="s">
        <v>31</v>
      </c>
      <c r="AE47" s="19" t="s">
        <v>32</v>
      </c>
      <c r="AF47" s="19" t="s">
        <v>33</v>
      </c>
    </row>
    <row r="48" spans="1:41" x14ac:dyDescent="0.25">
      <c r="AD48" s="19">
        <f>COUNTIF(AC10:AC45,"подтвердил")</f>
        <v>14</v>
      </c>
      <c r="AE48" s="19">
        <f>COUNTIF(AC10:AC45,"понизил")</f>
        <v>14</v>
      </c>
      <c r="AF48" s="19">
        <f>COUNTIF(AC10:AC45,"повысил")</f>
        <v>1</v>
      </c>
    </row>
  </sheetData>
  <mergeCells count="4">
    <mergeCell ref="A46:C46"/>
    <mergeCell ref="D2:Y4"/>
    <mergeCell ref="F6:R7"/>
    <mergeCell ref="Y46:Z46"/>
  </mergeCells>
  <conditionalFormatting sqref="AD10:AD45">
    <cfRule type="cellIs" dxfId="17" priority="44" operator="lessThanOrEqual">
      <formula>-2</formula>
    </cfRule>
  </conditionalFormatting>
  <conditionalFormatting sqref="AC10:AC45">
    <cfRule type="containsText" dxfId="16" priority="39" operator="containsText" text="подтвердил">
      <formula>NOT(ISERROR(SEARCH("подтвердил",AC10)))</formula>
    </cfRule>
    <cfRule type="containsText" dxfId="15" priority="40" operator="containsText" text="подтвердил">
      <formula>NOT(ISERROR(SEARCH("подтвердил",AC10)))</formula>
    </cfRule>
    <cfRule type="containsText" dxfId="14" priority="41" operator="containsText" text="повысил">
      <formula>NOT(ISERROR(SEARCH("повысил",AC10)))</formula>
    </cfRule>
    <cfRule type="containsText" dxfId="13" priority="42" operator="containsText" text="понизил">
      <formula>NOT(ISERROR(SEARCH("понизил",AC10)))</formula>
    </cfRule>
    <cfRule type="containsText" dxfId="12" priority="43" operator="containsText" text="потвердил">
      <formula>NOT(ISERROR(SEARCH("потвердил",AC10)))</formula>
    </cfRule>
  </conditionalFormatting>
  <conditionalFormatting sqref="Y28:Y31 Y24:Y26 Y10:Y13 Y15:Y22 Y33:Y38 D10:X38">
    <cfRule type="expression" dxfId="11" priority="47" stopIfTrue="1">
      <formula>AY10=0</formula>
    </cfRule>
  </conditionalFormatting>
  <conditionalFormatting sqref="AB10:AB38">
    <cfRule type="expression" dxfId="10" priority="1" stopIfTrue="1">
      <formula>AF10=0</formula>
    </cfRule>
  </conditionalFormatting>
  <dataValidations count="2">
    <dataValidation type="list" allowBlank="1" showInputMessage="1" showErrorMessage="1" error="введите балл ученика - _x000a_результат проверки (X - нет работы)" sqref="Y24:Y26 Y28:Y31 Y10:Y13 Y15:Y22 D10:X38 Y33:Y38">
      <formula1>CHOOSE(AY$8,ball1,ball2,ball3,ball4,ball5,ball6)</formula1>
    </dataValidation>
    <dataValidation type="list" allowBlank="1" showInputMessage="1" showErrorMessage="1" sqref="AB10:AB38">
      <formula1>Otc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4"/>
  <sheetViews>
    <sheetView topLeftCell="A4" zoomScale="85" zoomScaleNormal="85" workbookViewId="0">
      <selection activeCell="E74" sqref="E74:E75"/>
    </sheetView>
  </sheetViews>
  <sheetFormatPr defaultRowHeight="15" x14ac:dyDescent="0.25"/>
  <cols>
    <col min="5" max="5" width="11.5703125" customWidth="1"/>
    <col min="6" max="6" width="12.42578125" customWidth="1"/>
    <col min="7" max="12" width="7.7109375" customWidth="1"/>
    <col min="13" max="13" width="10.85546875" customWidth="1"/>
    <col min="14" max="24" width="7.7109375" customWidth="1"/>
    <col min="27" max="27" width="5.85546875" customWidth="1"/>
    <col min="28" max="28" width="4.85546875" customWidth="1"/>
    <col min="29" max="29" width="5" customWidth="1"/>
    <col min="30" max="30" width="4.85546875" customWidth="1"/>
    <col min="31" max="31" width="5.140625" customWidth="1"/>
    <col min="32" max="32" width="4.85546875" customWidth="1"/>
    <col min="33" max="33" width="5" customWidth="1"/>
    <col min="34" max="34" width="5.140625" customWidth="1"/>
    <col min="35" max="36" width="4.85546875" customWidth="1"/>
    <col min="37" max="37" width="5.42578125" customWidth="1"/>
    <col min="38" max="38" width="4.42578125" customWidth="1"/>
    <col min="39" max="39" width="5.42578125" customWidth="1"/>
    <col min="40" max="40" width="5.28515625" customWidth="1"/>
    <col min="41" max="42" width="6.28515625" customWidth="1"/>
    <col min="43" max="43" width="7.7109375" customWidth="1"/>
    <col min="44" max="44" width="5.85546875" customWidth="1"/>
    <col min="45" max="45" width="5.42578125" customWidth="1"/>
    <col min="46" max="46" width="5.85546875" customWidth="1"/>
    <col min="47" max="47" width="6.7109375" customWidth="1"/>
    <col min="48" max="48" width="8.28515625" customWidth="1"/>
  </cols>
  <sheetData>
    <row r="1" spans="1:29" ht="16.5" thickBot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1"/>
      <c r="Z1" s="1"/>
      <c r="AA1" s="1"/>
      <c r="AB1" s="1"/>
      <c r="AC1" s="1"/>
    </row>
    <row r="2" spans="1:29" ht="21" thickBot="1" x14ac:dyDescent="0.35">
      <c r="A2" s="72" t="s">
        <v>17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4"/>
    </row>
    <row r="3" spans="1:29" ht="21" x14ac:dyDescent="0.35">
      <c r="C3" s="90" t="s">
        <v>38</v>
      </c>
      <c r="D3" s="90"/>
      <c r="E3" s="90"/>
      <c r="F3" s="91"/>
      <c r="G3" s="5"/>
      <c r="H3" s="6"/>
      <c r="I3" s="75"/>
      <c r="J3" s="75"/>
      <c r="M3" s="9">
        <v>2020</v>
      </c>
      <c r="O3" s="76" t="s">
        <v>0</v>
      </c>
      <c r="P3" s="77"/>
      <c r="Q3" s="77"/>
      <c r="R3" s="77"/>
      <c r="S3" s="77"/>
      <c r="T3" s="77"/>
      <c r="U3" s="77"/>
      <c r="V3" s="77"/>
      <c r="W3" s="77"/>
      <c r="X3" s="78"/>
    </row>
    <row r="4" spans="1:29" ht="15.75" x14ac:dyDescent="0.25">
      <c r="A4" s="84" t="s">
        <v>1</v>
      </c>
      <c r="B4" s="85"/>
      <c r="C4" s="85"/>
      <c r="D4" s="85"/>
      <c r="E4" s="85"/>
      <c r="F4" s="85"/>
      <c r="G4" s="86" t="s">
        <v>91</v>
      </c>
      <c r="H4" s="86"/>
      <c r="I4" s="86"/>
      <c r="J4" s="86"/>
      <c r="K4" s="87"/>
      <c r="L4" s="87"/>
      <c r="M4" s="87"/>
      <c r="N4" s="87"/>
      <c r="O4" s="86"/>
      <c r="P4" s="86"/>
      <c r="Q4" s="86"/>
      <c r="R4" s="88"/>
      <c r="S4" s="88"/>
      <c r="T4" s="88"/>
      <c r="U4" s="88"/>
      <c r="V4" s="88"/>
      <c r="W4" s="88"/>
      <c r="X4" s="89"/>
    </row>
    <row r="5" spans="1:29" ht="19.5" x14ac:dyDescent="0.35">
      <c r="A5" s="11" t="s">
        <v>2</v>
      </c>
      <c r="B5" s="10"/>
      <c r="C5" s="10"/>
      <c r="D5" s="81" t="s">
        <v>14</v>
      </c>
      <c r="E5" s="82"/>
      <c r="F5" s="82"/>
      <c r="G5" s="82"/>
      <c r="H5" s="83"/>
      <c r="I5" s="24">
        <v>21</v>
      </c>
      <c r="J5" s="13"/>
      <c r="K5" s="16"/>
      <c r="L5" s="17"/>
      <c r="M5" s="17"/>
      <c r="N5" s="18"/>
      <c r="O5" s="79"/>
      <c r="P5" s="79"/>
      <c r="Q5" s="79"/>
      <c r="R5" s="79"/>
      <c r="S5" s="79"/>
      <c r="T5" s="79"/>
      <c r="U5" s="79"/>
      <c r="V5" s="79"/>
      <c r="W5" s="79"/>
      <c r="X5" s="80"/>
    </row>
    <row r="6" spans="1:29" ht="31.5" customHeight="1" x14ac:dyDescent="0.25">
      <c r="A6" s="95" t="s">
        <v>3</v>
      </c>
      <c r="B6" s="96"/>
      <c r="C6" s="96" t="s">
        <v>4</v>
      </c>
      <c r="D6" s="96"/>
      <c r="E6" s="97" t="s">
        <v>15</v>
      </c>
      <c r="F6" s="97"/>
      <c r="G6" s="37">
        <v>5</v>
      </c>
      <c r="H6" s="37">
        <v>4</v>
      </c>
      <c r="I6" s="37">
        <v>3</v>
      </c>
      <c r="J6" s="37">
        <v>2</v>
      </c>
      <c r="K6" s="14" t="s">
        <v>11</v>
      </c>
      <c r="L6" s="14" t="s">
        <v>12</v>
      </c>
      <c r="M6" s="15" t="s">
        <v>16</v>
      </c>
      <c r="N6" s="7"/>
      <c r="O6" s="7"/>
      <c r="P6" s="3"/>
      <c r="Q6" s="3"/>
      <c r="R6" s="3"/>
      <c r="S6" s="3"/>
      <c r="T6" s="3"/>
      <c r="U6" s="3"/>
      <c r="V6" s="3"/>
      <c r="W6" s="3"/>
      <c r="X6" s="4"/>
    </row>
    <row r="7" spans="1:29" ht="20.25" x14ac:dyDescent="0.3">
      <c r="A7" s="92" t="s">
        <v>89</v>
      </c>
      <c r="B7" s="92"/>
      <c r="C7" s="93">
        <v>33</v>
      </c>
      <c r="D7" s="93"/>
      <c r="E7" s="94">
        <v>29</v>
      </c>
      <c r="F7" s="94"/>
      <c r="G7" s="38">
        <f>Поэлементный!AB2</f>
        <v>1</v>
      </c>
      <c r="H7" s="38">
        <f>Поэлементный!AB3</f>
        <v>15</v>
      </c>
      <c r="I7" s="38">
        <f>Поэлементный!AB4</f>
        <v>2</v>
      </c>
      <c r="J7" s="38">
        <f>Поэлементный!AB5</f>
        <v>11</v>
      </c>
      <c r="K7" s="22">
        <f>(G7+H7)/E7</f>
        <v>0.55172413793103448</v>
      </c>
      <c r="L7" s="22">
        <f>(G7+H7+I7)/E7</f>
        <v>0.62068965517241381</v>
      </c>
      <c r="M7" s="23">
        <f>J7/E7</f>
        <v>0.37931034482758619</v>
      </c>
      <c r="N7" s="7"/>
      <c r="O7" s="3"/>
      <c r="P7" s="3"/>
      <c r="Q7" s="3"/>
      <c r="R7" s="3"/>
      <c r="S7" s="3"/>
      <c r="T7" s="3"/>
      <c r="U7" s="3"/>
      <c r="V7" s="3"/>
      <c r="W7" s="3"/>
      <c r="X7" s="4"/>
    </row>
    <row r="8" spans="1:29" ht="15.75" x14ac:dyDescent="0.25">
      <c r="A8" s="104" t="s">
        <v>7</v>
      </c>
      <c r="B8" s="105"/>
      <c r="C8" s="105"/>
      <c r="D8" s="105"/>
      <c r="E8" s="106" t="s">
        <v>8</v>
      </c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8"/>
    </row>
    <row r="9" spans="1:29" ht="15.75" x14ac:dyDescent="0.25">
      <c r="A9" s="104"/>
      <c r="B9" s="105"/>
      <c r="C9" s="105"/>
      <c r="D9" s="105"/>
      <c r="E9" s="40" t="str">
        <f>Поэлементный!D9</f>
        <v>1К1</v>
      </c>
      <c r="F9" s="40" t="str">
        <f>Поэлементный!E9</f>
        <v>1К2</v>
      </c>
      <c r="G9" s="40" t="str">
        <f>Поэлементный!F9</f>
        <v>1К3</v>
      </c>
      <c r="H9" s="40" t="str">
        <f>Поэлементный!G9</f>
        <v>2К1</v>
      </c>
      <c r="I9" s="40" t="str">
        <f>Поэлементный!H9</f>
        <v>2К2</v>
      </c>
      <c r="J9" s="40" t="str">
        <f>Поэлементный!I9</f>
        <v>2К3</v>
      </c>
      <c r="K9" s="40">
        <f>Поэлементный!J9</f>
        <v>3</v>
      </c>
      <c r="L9" s="40">
        <f>Поэлементный!K9</f>
        <v>4</v>
      </c>
      <c r="M9" s="40">
        <f>Поэлементный!L9</f>
        <v>5</v>
      </c>
      <c r="N9" s="40">
        <f>Поэлементный!M9</f>
        <v>6</v>
      </c>
      <c r="O9" s="40">
        <f>Поэлементный!N9</f>
        <v>7</v>
      </c>
      <c r="P9" s="40">
        <f>Поэлементный!O9</f>
        <v>8</v>
      </c>
      <c r="Q9" s="40">
        <f>Поэлементный!P9</f>
        <v>9</v>
      </c>
      <c r="R9" s="40">
        <f>Поэлементный!Q9</f>
        <v>10</v>
      </c>
      <c r="S9" s="40">
        <f>Поэлементный!R9</f>
        <v>11</v>
      </c>
      <c r="T9" s="40">
        <f>Поэлементный!S9</f>
        <v>12</v>
      </c>
      <c r="U9" s="40">
        <f>Поэлементный!T9</f>
        <v>13</v>
      </c>
      <c r="V9" s="40">
        <f>Поэлементный!U9</f>
        <v>14</v>
      </c>
      <c r="W9" s="40">
        <f>Поэлементный!V9</f>
        <v>15</v>
      </c>
      <c r="X9" s="40">
        <f>Поэлементный!W9</f>
        <v>16</v>
      </c>
      <c r="Y9">
        <v>17</v>
      </c>
    </row>
    <row r="10" spans="1:29" ht="15.75" x14ac:dyDescent="0.25">
      <c r="A10" s="98" t="s">
        <v>90</v>
      </c>
      <c r="B10" s="99"/>
      <c r="C10" s="99"/>
      <c r="D10" s="100"/>
      <c r="E10" s="25">
        <v>25</v>
      </c>
      <c r="F10" s="25">
        <v>14</v>
      </c>
      <c r="G10" s="25">
        <v>28</v>
      </c>
      <c r="H10" s="25">
        <v>26</v>
      </c>
      <c r="I10" s="25">
        <v>15</v>
      </c>
      <c r="J10" s="25">
        <v>19</v>
      </c>
      <c r="K10" s="25">
        <v>22</v>
      </c>
      <c r="L10" s="25">
        <v>16</v>
      </c>
      <c r="M10" s="25">
        <v>6</v>
      </c>
      <c r="N10" s="25">
        <v>27</v>
      </c>
      <c r="O10" s="25">
        <v>17</v>
      </c>
      <c r="P10" s="25">
        <v>28</v>
      </c>
      <c r="Q10" s="25">
        <v>8</v>
      </c>
      <c r="R10" s="25">
        <v>23</v>
      </c>
      <c r="S10" s="25">
        <v>24</v>
      </c>
      <c r="T10" s="25">
        <v>19</v>
      </c>
      <c r="U10" s="25">
        <v>20</v>
      </c>
      <c r="V10" s="25">
        <v>21</v>
      </c>
      <c r="W10" s="25">
        <v>19</v>
      </c>
      <c r="X10" s="25">
        <v>20</v>
      </c>
      <c r="Y10" s="57">
        <v>28</v>
      </c>
    </row>
    <row r="11" spans="1:29" x14ac:dyDescent="0.25">
      <c r="A11" s="101"/>
      <c r="B11" s="102"/>
      <c r="C11" s="102"/>
      <c r="D11" s="103"/>
      <c r="E11" s="26">
        <v>0.86</v>
      </c>
      <c r="F11" s="26">
        <v>0.48</v>
      </c>
      <c r="G11" s="26">
        <v>0.96</v>
      </c>
      <c r="H11" s="26">
        <v>0.89</v>
      </c>
      <c r="I11" s="26">
        <v>0.51</v>
      </c>
      <c r="J11" s="26">
        <v>0.65</v>
      </c>
      <c r="K11" s="26">
        <v>0.75</v>
      </c>
      <c r="L11" s="26">
        <v>0.55000000000000004</v>
      </c>
      <c r="M11" s="26">
        <v>0.2</v>
      </c>
      <c r="N11" s="26">
        <v>0.93</v>
      </c>
      <c r="O11" s="26">
        <v>0.57999999999999996</v>
      </c>
      <c r="P11" s="26">
        <v>0.96</v>
      </c>
      <c r="Q11" s="26">
        <v>0.27</v>
      </c>
      <c r="R11" s="26">
        <v>0.79</v>
      </c>
      <c r="S11" s="26">
        <v>0.82</v>
      </c>
      <c r="T11" s="26">
        <v>0.65</v>
      </c>
      <c r="U11" s="26">
        <v>0.68</v>
      </c>
      <c r="V11" s="26">
        <v>0.72</v>
      </c>
      <c r="W11" s="26">
        <v>0.65</v>
      </c>
      <c r="X11" s="26">
        <v>0.68</v>
      </c>
      <c r="Y11" s="58">
        <v>0.96</v>
      </c>
    </row>
    <row r="12" spans="1:29" ht="15.75" x14ac:dyDescent="0.25">
      <c r="A12" s="111" t="s">
        <v>23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3"/>
    </row>
    <row r="13" spans="1:29" ht="19.899999999999999" customHeight="1" x14ac:dyDescent="0.25">
      <c r="A13" s="114" t="s">
        <v>9</v>
      </c>
      <c r="B13" s="77"/>
      <c r="C13" s="77"/>
      <c r="D13" s="115"/>
      <c r="E13" s="116" t="s">
        <v>21</v>
      </c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</row>
    <row r="14" spans="1:29" ht="19.899999999999999" customHeight="1" x14ac:dyDescent="0.25">
      <c r="A14" s="109" t="s">
        <v>39</v>
      </c>
      <c r="B14" s="109"/>
      <c r="C14" s="109"/>
      <c r="D14" s="109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</row>
    <row r="15" spans="1:29" ht="19.899999999999999" customHeight="1" x14ac:dyDescent="0.25">
      <c r="A15" s="117" t="s">
        <v>40</v>
      </c>
      <c r="B15" s="117"/>
      <c r="C15" s="117"/>
      <c r="D15" s="117"/>
      <c r="E15" s="118" t="s">
        <v>48</v>
      </c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20"/>
    </row>
    <row r="16" spans="1:29" ht="19.899999999999999" customHeight="1" x14ac:dyDescent="0.25">
      <c r="A16" s="117" t="s">
        <v>41</v>
      </c>
      <c r="B16" s="117"/>
      <c r="C16" s="117"/>
      <c r="D16" s="117"/>
    </row>
    <row r="17" spans="1:24" ht="19.899999999999999" customHeight="1" x14ac:dyDescent="0.25">
      <c r="A17" s="117" t="s">
        <v>42</v>
      </c>
      <c r="B17" s="117"/>
      <c r="C17" s="117"/>
      <c r="D17" s="117"/>
    </row>
    <row r="18" spans="1:24" ht="19.899999999999999" customHeight="1" x14ac:dyDescent="0.25">
      <c r="A18" s="117" t="s">
        <v>43</v>
      </c>
      <c r="B18" s="117"/>
      <c r="C18" s="117"/>
      <c r="D18" s="117"/>
      <c r="E18" s="118" t="s">
        <v>49</v>
      </c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20"/>
    </row>
    <row r="19" spans="1:24" ht="19.899999999999999" customHeight="1" x14ac:dyDescent="0.25">
      <c r="A19" s="117" t="s">
        <v>44</v>
      </c>
      <c r="B19" s="117"/>
      <c r="C19" s="117"/>
      <c r="D19" s="117"/>
    </row>
    <row r="20" spans="1:24" ht="19.899999999999999" customHeight="1" x14ac:dyDescent="0.25">
      <c r="A20" s="117">
        <v>3</v>
      </c>
      <c r="B20" s="117"/>
      <c r="C20" s="117"/>
      <c r="D20" s="117"/>
    </row>
    <row r="21" spans="1:24" ht="19.899999999999999" customHeight="1" x14ac:dyDescent="0.25">
      <c r="A21" s="117">
        <v>4</v>
      </c>
      <c r="B21" s="117"/>
      <c r="C21" s="117"/>
      <c r="D21" s="117"/>
      <c r="E21" s="118" t="s">
        <v>50</v>
      </c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20"/>
    </row>
    <row r="22" spans="1:24" ht="19.899999999999999" customHeight="1" x14ac:dyDescent="0.25">
      <c r="A22" s="117">
        <v>5</v>
      </c>
      <c r="B22" s="117"/>
      <c r="C22" s="117"/>
      <c r="D22" s="117"/>
      <c r="E22" s="118" t="s">
        <v>45</v>
      </c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20"/>
    </row>
    <row r="23" spans="1:24" ht="19.899999999999999" customHeight="1" x14ac:dyDescent="0.25">
      <c r="A23" s="117">
        <v>6</v>
      </c>
      <c r="B23" s="117"/>
      <c r="C23" s="117"/>
      <c r="D23" s="117"/>
      <c r="E23" s="118" t="s">
        <v>51</v>
      </c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20"/>
    </row>
    <row r="24" spans="1:24" ht="19.899999999999999" customHeight="1" x14ac:dyDescent="0.25">
      <c r="A24" s="117">
        <v>7</v>
      </c>
      <c r="B24" s="117"/>
      <c r="C24" s="117"/>
      <c r="D24" s="117"/>
      <c r="E24" s="118" t="s">
        <v>52</v>
      </c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20"/>
    </row>
    <row r="25" spans="1:24" ht="19.899999999999999" customHeight="1" x14ac:dyDescent="0.25">
      <c r="A25" s="117">
        <v>8</v>
      </c>
      <c r="B25" s="117"/>
      <c r="C25" s="117"/>
      <c r="D25" s="117"/>
    </row>
    <row r="26" spans="1:24" ht="19.899999999999999" customHeight="1" x14ac:dyDescent="0.25">
      <c r="A26" s="121">
        <v>9</v>
      </c>
      <c r="B26" s="122"/>
      <c r="C26" s="122"/>
      <c r="D26" s="123"/>
      <c r="E26" s="118" t="s">
        <v>53</v>
      </c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20"/>
    </row>
    <row r="27" spans="1:24" ht="19.899999999999999" customHeight="1" x14ac:dyDescent="0.25">
      <c r="A27" s="117">
        <v>10</v>
      </c>
      <c r="B27" s="117"/>
      <c r="C27" s="117"/>
      <c r="D27" s="117"/>
    </row>
    <row r="28" spans="1:24" ht="19.899999999999999" customHeight="1" x14ac:dyDescent="0.25">
      <c r="A28" s="117">
        <v>11</v>
      </c>
      <c r="B28" s="117"/>
      <c r="C28" s="117"/>
      <c r="D28" s="117"/>
      <c r="E28" s="118" t="s">
        <v>54</v>
      </c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20"/>
    </row>
    <row r="29" spans="1:24" ht="19.899999999999999" customHeight="1" x14ac:dyDescent="0.25">
      <c r="A29" s="117">
        <v>12</v>
      </c>
      <c r="B29" s="117"/>
      <c r="C29" s="117"/>
      <c r="D29" s="117"/>
      <c r="E29" s="118" t="s">
        <v>55</v>
      </c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20"/>
    </row>
    <row r="30" spans="1:24" ht="19.899999999999999" customHeight="1" x14ac:dyDescent="0.25">
      <c r="A30" s="117">
        <v>13</v>
      </c>
      <c r="B30" s="117"/>
      <c r="C30" s="117"/>
      <c r="D30" s="117"/>
      <c r="E30" s="118" t="s">
        <v>56</v>
      </c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20"/>
    </row>
    <row r="31" spans="1:24" ht="19.899999999999999" customHeight="1" x14ac:dyDescent="0.25">
      <c r="A31" s="117">
        <v>14</v>
      </c>
      <c r="B31" s="117"/>
      <c r="C31" s="117"/>
      <c r="D31" s="117"/>
      <c r="E31" s="118" t="s">
        <v>57</v>
      </c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20"/>
    </row>
    <row r="32" spans="1:24" ht="19.899999999999999" customHeight="1" x14ac:dyDescent="0.25">
      <c r="A32" s="117">
        <v>15</v>
      </c>
      <c r="B32" s="117"/>
      <c r="C32" s="117"/>
      <c r="D32" s="117"/>
      <c r="E32" s="118" t="s">
        <v>58</v>
      </c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20"/>
    </row>
    <row r="33" spans="1:24" ht="19.899999999999999" customHeight="1" x14ac:dyDescent="0.25">
      <c r="A33" s="121">
        <v>16</v>
      </c>
      <c r="B33" s="122"/>
      <c r="C33" s="122"/>
      <c r="D33" s="123"/>
      <c r="E33" s="118" t="s">
        <v>58</v>
      </c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20"/>
    </row>
    <row r="34" spans="1:24" ht="19.899999999999999" customHeight="1" x14ac:dyDescent="0.25">
      <c r="A34" s="117">
        <v>17</v>
      </c>
      <c r="B34" s="117"/>
      <c r="C34" s="117"/>
      <c r="D34" s="117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</row>
  </sheetData>
  <mergeCells count="56">
    <mergeCell ref="A34:D34"/>
    <mergeCell ref="E34:X34"/>
    <mergeCell ref="A33:D33"/>
    <mergeCell ref="A28:D28"/>
    <mergeCell ref="E32:X32"/>
    <mergeCell ref="A29:D29"/>
    <mergeCell ref="E33:X33"/>
    <mergeCell ref="A30:D30"/>
    <mergeCell ref="E30:X30"/>
    <mergeCell ref="E31:X31"/>
    <mergeCell ref="E29:X29"/>
    <mergeCell ref="A31:D31"/>
    <mergeCell ref="E28:X28"/>
    <mergeCell ref="A32:D32"/>
    <mergeCell ref="A27:D27"/>
    <mergeCell ref="A25:D25"/>
    <mergeCell ref="A26:D26"/>
    <mergeCell ref="E24:X24"/>
    <mergeCell ref="A24:D24"/>
    <mergeCell ref="E22:X22"/>
    <mergeCell ref="A19:D19"/>
    <mergeCell ref="E23:X23"/>
    <mergeCell ref="A22:D22"/>
    <mergeCell ref="E26:X26"/>
    <mergeCell ref="A23:D23"/>
    <mergeCell ref="A17:D17"/>
    <mergeCell ref="E21:X21"/>
    <mergeCell ref="A15:D15"/>
    <mergeCell ref="E15:X15"/>
    <mergeCell ref="A16:D16"/>
    <mergeCell ref="E18:X18"/>
    <mergeCell ref="A20:D20"/>
    <mergeCell ref="A21:D21"/>
    <mergeCell ref="A18:D18"/>
    <mergeCell ref="A10:D11"/>
    <mergeCell ref="A8:D9"/>
    <mergeCell ref="E8:X8"/>
    <mergeCell ref="A14:D14"/>
    <mergeCell ref="E14:X14"/>
    <mergeCell ref="A12:X12"/>
    <mergeCell ref="A13:D13"/>
    <mergeCell ref="E13:X13"/>
    <mergeCell ref="A7:B7"/>
    <mergeCell ref="C7:D7"/>
    <mergeCell ref="E7:F7"/>
    <mergeCell ref="A6:B6"/>
    <mergeCell ref="C6:D6"/>
    <mergeCell ref="E6:F6"/>
    <mergeCell ref="A2:X2"/>
    <mergeCell ref="I3:J3"/>
    <mergeCell ref="O3:X3"/>
    <mergeCell ref="O5:X5"/>
    <mergeCell ref="D5:H5"/>
    <mergeCell ref="A4:F4"/>
    <mergeCell ref="G4:X4"/>
    <mergeCell ref="C3:F3"/>
  </mergeCells>
  <conditionalFormatting sqref="L7">
    <cfRule type="cellIs" dxfId="9" priority="1" operator="lessThan">
      <formula>0.5</formula>
    </cfRule>
  </conditionalFormatting>
  <dataValidations disablePrompts="1" count="2">
    <dataValidation type="list" allowBlank="1" showInputMessage="1" showErrorMessage="1" sqref="O5 H3 K3">
      <formula1>#REF!</formula1>
    </dataValidation>
    <dataValidation type="list" allowBlank="1" showInputMessage="1" showErrorMessage="1" sqref="A3">
      <formula1>$A$1:$A$1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="85" zoomScaleNormal="85" workbookViewId="0">
      <selection activeCell="A5" sqref="A5:T5"/>
    </sheetView>
  </sheetViews>
  <sheetFormatPr defaultRowHeight="15" x14ac:dyDescent="0.25"/>
  <sheetData>
    <row r="1" spans="1:20" ht="21" thickBot="1" x14ac:dyDescent="0.35">
      <c r="A1" s="126" t="str">
        <f>Анализ!A2</f>
        <v xml:space="preserve">Анализ ВПР в рамках класса  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8"/>
      <c r="P1" s="128"/>
      <c r="Q1" s="128"/>
      <c r="R1" s="128"/>
    </row>
    <row r="2" spans="1:20" ht="15.75" x14ac:dyDescent="0.25">
      <c r="A2" s="129" t="s">
        <v>13</v>
      </c>
      <c r="B2" s="130"/>
      <c r="C2" s="130"/>
      <c r="D2" s="130"/>
      <c r="E2" s="130"/>
      <c r="F2" s="131"/>
      <c r="G2" t="s">
        <v>90</v>
      </c>
      <c r="H2" t="s">
        <v>22</v>
      </c>
      <c r="I2" s="75"/>
      <c r="J2" s="75"/>
      <c r="K2" s="136"/>
      <c r="L2" s="137"/>
      <c r="M2" s="137"/>
      <c r="N2" s="138"/>
      <c r="O2" s="85" t="str">
        <f>Анализ!O3</f>
        <v>учебный год</v>
      </c>
      <c r="P2" s="85"/>
      <c r="Q2" s="85"/>
      <c r="R2" s="85"/>
    </row>
    <row r="3" spans="1:20" ht="16.5" thickBot="1" x14ac:dyDescent="0.3">
      <c r="A3" s="84" t="s">
        <v>1</v>
      </c>
      <c r="B3" s="85"/>
      <c r="C3" s="85"/>
      <c r="D3" s="85"/>
      <c r="E3" s="85"/>
      <c r="F3" s="85"/>
      <c r="G3" s="135" t="str">
        <f>Анализ!G4</f>
        <v xml:space="preserve">Подорожняя А.В. </v>
      </c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</row>
    <row r="4" spans="1:20" ht="15.75" x14ac:dyDescent="0.25">
      <c r="A4" s="132" t="s">
        <v>10</v>
      </c>
      <c r="B4" s="133"/>
      <c r="C4" s="133"/>
      <c r="D4" s="133"/>
      <c r="E4" s="133"/>
      <c r="F4" s="133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</row>
    <row r="5" spans="1:20" x14ac:dyDescent="0.25">
      <c r="A5" s="118" t="s">
        <v>48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20"/>
    </row>
    <row r="6" spans="1:20" x14ac:dyDescent="0.25">
      <c r="A6" s="118" t="s">
        <v>49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20"/>
    </row>
    <row r="7" spans="1:20" x14ac:dyDescent="0.25">
      <c r="A7" s="118" t="s">
        <v>50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20"/>
    </row>
    <row r="8" spans="1:20" x14ac:dyDescent="0.25">
      <c r="A8" s="118" t="s">
        <v>45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20"/>
    </row>
    <row r="9" spans="1:20" x14ac:dyDescent="0.25">
      <c r="A9" s="118" t="s">
        <v>51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20"/>
    </row>
    <row r="10" spans="1:20" x14ac:dyDescent="0.25">
      <c r="A10" s="118" t="s">
        <v>52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20"/>
    </row>
    <row r="11" spans="1:20" x14ac:dyDescent="0.25">
      <c r="A11" s="118" t="s">
        <v>53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20"/>
    </row>
    <row r="12" spans="1:20" x14ac:dyDescent="0.25">
      <c r="A12" s="118" t="s">
        <v>54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20"/>
    </row>
    <row r="13" spans="1:20" x14ac:dyDescent="0.25">
      <c r="A13" s="118" t="s">
        <v>55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20"/>
    </row>
    <row r="14" spans="1:20" x14ac:dyDescent="0.25">
      <c r="A14" s="118" t="s">
        <v>56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20"/>
    </row>
    <row r="15" spans="1:20" x14ac:dyDescent="0.25">
      <c r="A15" s="118" t="s">
        <v>57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20"/>
    </row>
    <row r="16" spans="1:20" x14ac:dyDescent="0.25">
      <c r="A16" s="118" t="s">
        <v>58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20"/>
    </row>
    <row r="17" spans="1:20" ht="15.75" customHeight="1" x14ac:dyDescent="0.25">
      <c r="A17" s="118" t="s">
        <v>58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20"/>
    </row>
    <row r="18" spans="1:20" ht="15.75" x14ac:dyDescent="0.25">
      <c r="A18" s="124"/>
      <c r="B18" s="125"/>
      <c r="C18" s="142"/>
      <c r="D18" s="142"/>
      <c r="E18" s="142"/>
      <c r="F18" s="142"/>
      <c r="G18" s="142"/>
      <c r="H18" s="142"/>
      <c r="I18" s="142"/>
      <c r="J18" s="140"/>
      <c r="K18" s="141"/>
      <c r="L18" s="139"/>
      <c r="M18" s="140"/>
      <c r="N18" s="140"/>
      <c r="O18" s="140"/>
      <c r="P18" s="140"/>
      <c r="Q18" s="140"/>
      <c r="R18" s="141"/>
    </row>
    <row r="19" spans="1:20" ht="15.75" x14ac:dyDescent="0.25">
      <c r="A19" s="125"/>
      <c r="B19" s="125"/>
      <c r="C19" s="142"/>
      <c r="D19" s="142"/>
      <c r="E19" s="142"/>
      <c r="F19" s="142"/>
      <c r="G19" s="142"/>
      <c r="H19" s="142"/>
      <c r="I19" s="142"/>
      <c r="J19" s="140"/>
      <c r="K19" s="141"/>
      <c r="L19" s="139"/>
      <c r="M19" s="140"/>
      <c r="N19" s="140"/>
      <c r="O19" s="140"/>
      <c r="P19" s="140"/>
      <c r="Q19" s="140"/>
      <c r="R19" s="141"/>
    </row>
    <row r="20" spans="1:20" ht="15.75" x14ac:dyDescent="0.25">
      <c r="A20" s="125"/>
      <c r="B20" s="125"/>
      <c r="C20" s="142"/>
      <c r="D20" s="142"/>
      <c r="E20" s="142"/>
      <c r="F20" s="142"/>
      <c r="G20" s="142"/>
      <c r="H20" s="142"/>
      <c r="I20" s="142"/>
      <c r="J20" s="140"/>
      <c r="K20" s="141"/>
      <c r="L20" s="139"/>
      <c r="M20" s="140"/>
      <c r="N20" s="140"/>
      <c r="O20" s="140"/>
      <c r="P20" s="140"/>
      <c r="Q20" s="140"/>
      <c r="R20" s="141"/>
    </row>
    <row r="21" spans="1:20" ht="15.75" x14ac:dyDescent="0.25">
      <c r="A21" s="125"/>
      <c r="B21" s="125"/>
      <c r="C21" s="142"/>
      <c r="D21" s="142"/>
      <c r="E21" s="142"/>
      <c r="F21" s="142"/>
      <c r="G21" s="142"/>
      <c r="H21" s="142"/>
      <c r="I21" s="142"/>
      <c r="J21" s="140"/>
      <c r="K21" s="141"/>
      <c r="L21" s="139"/>
      <c r="M21" s="140"/>
      <c r="N21" s="140"/>
      <c r="O21" s="140"/>
      <c r="P21" s="140"/>
      <c r="Q21" s="140"/>
      <c r="R21" s="141"/>
    </row>
    <row r="22" spans="1:20" ht="15.75" x14ac:dyDescent="0.25">
      <c r="A22" s="125"/>
      <c r="B22" s="125"/>
      <c r="C22" s="142"/>
      <c r="D22" s="142"/>
      <c r="E22" s="142"/>
      <c r="F22" s="142"/>
      <c r="G22" s="142"/>
      <c r="H22" s="142"/>
      <c r="I22" s="142"/>
      <c r="J22" s="140"/>
      <c r="K22" s="141"/>
      <c r="L22" s="139"/>
      <c r="M22" s="140"/>
      <c r="N22" s="140"/>
      <c r="O22" s="140"/>
      <c r="P22" s="140"/>
      <c r="Q22" s="140"/>
      <c r="R22" s="141"/>
    </row>
    <row r="23" spans="1:20" ht="15.75" x14ac:dyDescent="0.25">
      <c r="A23" s="125"/>
      <c r="B23" s="125"/>
      <c r="C23" s="142"/>
      <c r="D23" s="142"/>
      <c r="E23" s="142"/>
      <c r="F23" s="142"/>
      <c r="G23" s="142"/>
      <c r="H23" s="142"/>
      <c r="I23" s="142"/>
      <c r="J23" s="140"/>
      <c r="K23" s="141"/>
      <c r="L23" s="139"/>
      <c r="M23" s="140"/>
      <c r="N23" s="140"/>
      <c r="O23" s="140"/>
      <c r="P23" s="140"/>
      <c r="Q23" s="140"/>
      <c r="R23" s="141"/>
    </row>
    <row r="24" spans="1:20" ht="15.75" x14ac:dyDescent="0.25">
      <c r="A24" s="125"/>
      <c r="B24" s="125"/>
      <c r="C24" s="142"/>
      <c r="D24" s="142"/>
      <c r="E24" s="142"/>
      <c r="F24" s="142"/>
      <c r="G24" s="142"/>
      <c r="H24" s="142"/>
      <c r="I24" s="142"/>
      <c r="J24" s="140"/>
      <c r="K24" s="141"/>
      <c r="L24" s="139"/>
      <c r="M24" s="140"/>
      <c r="N24" s="140"/>
      <c r="O24" s="140"/>
      <c r="P24" s="140"/>
      <c r="Q24" s="140"/>
      <c r="R24" s="141"/>
    </row>
    <row r="25" spans="1:20" ht="15.75" x14ac:dyDescent="0.25">
      <c r="A25" s="125"/>
      <c r="B25" s="125"/>
      <c r="C25" s="142"/>
      <c r="D25" s="142"/>
      <c r="E25" s="142"/>
      <c r="F25" s="142"/>
      <c r="G25" s="142"/>
      <c r="H25" s="142"/>
      <c r="I25" s="142"/>
      <c r="J25" s="140"/>
      <c r="K25" s="141"/>
      <c r="L25" s="139"/>
      <c r="M25" s="140"/>
      <c r="N25" s="140"/>
      <c r="O25" s="140"/>
      <c r="P25" s="140"/>
      <c r="Q25" s="140"/>
      <c r="R25" s="141"/>
    </row>
    <row r="26" spans="1:20" ht="15.75" x14ac:dyDescent="0.25">
      <c r="A26" s="125"/>
      <c r="B26" s="125"/>
      <c r="C26" s="142"/>
      <c r="D26" s="142"/>
      <c r="E26" s="142"/>
      <c r="F26" s="142"/>
      <c r="G26" s="142"/>
      <c r="H26" s="142"/>
      <c r="I26" s="142"/>
      <c r="J26" s="140"/>
      <c r="K26" s="141"/>
      <c r="L26" s="139"/>
      <c r="M26" s="140"/>
      <c r="N26" s="140"/>
      <c r="O26" s="140"/>
      <c r="P26" s="140"/>
      <c r="Q26" s="140"/>
      <c r="R26" s="141"/>
    </row>
  </sheetData>
  <mergeCells count="57">
    <mergeCell ref="A7:T7"/>
    <mergeCell ref="A8:T8"/>
    <mergeCell ref="A9:T9"/>
    <mergeCell ref="A10:T10"/>
    <mergeCell ref="A11:T11"/>
    <mergeCell ref="A12:T12"/>
    <mergeCell ref="A13:T13"/>
    <mergeCell ref="A14:T14"/>
    <mergeCell ref="A15:T15"/>
    <mergeCell ref="A16:T16"/>
    <mergeCell ref="A17:T17"/>
    <mergeCell ref="C18:I18"/>
    <mergeCell ref="J18:K18"/>
    <mergeCell ref="A25:B25"/>
    <mergeCell ref="A26:B26"/>
    <mergeCell ref="C24:I24"/>
    <mergeCell ref="J24:K24"/>
    <mergeCell ref="L21:R21"/>
    <mergeCell ref="C22:I22"/>
    <mergeCell ref="J22:K22"/>
    <mergeCell ref="L22:R22"/>
    <mergeCell ref="C23:I23"/>
    <mergeCell ref="J23:K23"/>
    <mergeCell ref="L23:R23"/>
    <mergeCell ref="A21:B21"/>
    <mergeCell ref="A22:B22"/>
    <mergeCell ref="C26:I26"/>
    <mergeCell ref="J26:K26"/>
    <mergeCell ref="L26:R26"/>
    <mergeCell ref="L24:R24"/>
    <mergeCell ref="A23:B23"/>
    <mergeCell ref="C25:I25"/>
    <mergeCell ref="J25:K25"/>
    <mergeCell ref="A24:B24"/>
    <mergeCell ref="L19:R19"/>
    <mergeCell ref="C20:I20"/>
    <mergeCell ref="J20:K20"/>
    <mergeCell ref="L20:R20"/>
    <mergeCell ref="L25:R25"/>
    <mergeCell ref="C21:I21"/>
    <mergeCell ref="J21:K21"/>
    <mergeCell ref="A18:B18"/>
    <mergeCell ref="A19:B19"/>
    <mergeCell ref="A20:B20"/>
    <mergeCell ref="A1:R1"/>
    <mergeCell ref="A2:F2"/>
    <mergeCell ref="A4:R4"/>
    <mergeCell ref="G3:R3"/>
    <mergeCell ref="I2:J2"/>
    <mergeCell ref="K2:N2"/>
    <mergeCell ref="O2:R2"/>
    <mergeCell ref="A3:F3"/>
    <mergeCell ref="A5:T5"/>
    <mergeCell ref="A6:T6"/>
    <mergeCell ref="L18:R18"/>
    <mergeCell ref="C19:I19"/>
    <mergeCell ref="J19:K19"/>
  </mergeCells>
  <dataValidations count="1">
    <dataValidation type="list" allowBlank="1" showInputMessage="1" showErrorMessage="1" sqref="K2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abSelected="1" workbookViewId="0">
      <selection activeCell="D13" sqref="D13"/>
    </sheetView>
  </sheetViews>
  <sheetFormatPr defaultRowHeight="15" x14ac:dyDescent="0.25"/>
  <cols>
    <col min="2" max="2" width="35.85546875" customWidth="1"/>
  </cols>
  <sheetData>
    <row r="1" spans="1:23" ht="18" x14ac:dyDescent="0.25">
      <c r="A1" s="144" t="s">
        <v>92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23" x14ac:dyDescent="0.25">
      <c r="A2" s="47"/>
    </row>
    <row r="3" spans="1:23" ht="18.75" x14ac:dyDescent="0.25">
      <c r="A3" s="145" t="s">
        <v>34</v>
      </c>
      <c r="B3" s="59"/>
      <c r="C3" s="148" t="s">
        <v>35</v>
      </c>
      <c r="D3" s="148"/>
      <c r="E3" s="148"/>
      <c r="F3" s="148"/>
      <c r="G3" s="148"/>
      <c r="H3" s="148"/>
      <c r="I3" s="148"/>
      <c r="J3" s="148"/>
      <c r="K3" s="148"/>
      <c r="L3" s="148"/>
      <c r="M3" s="54"/>
      <c r="N3" s="54"/>
      <c r="O3" s="42"/>
      <c r="P3" s="42"/>
      <c r="Q3" s="42"/>
      <c r="R3" s="42"/>
      <c r="S3" s="42"/>
      <c r="T3" s="42"/>
      <c r="U3" s="42"/>
      <c r="V3" s="42"/>
      <c r="W3" s="42"/>
    </row>
    <row r="4" spans="1:23" ht="18.75" x14ac:dyDescent="0.25">
      <c r="A4" s="146"/>
      <c r="B4" s="59"/>
      <c r="C4" s="21" t="s">
        <v>39</v>
      </c>
      <c r="D4" s="21" t="s">
        <v>40</v>
      </c>
      <c r="E4" s="21" t="s">
        <v>41</v>
      </c>
      <c r="F4" s="21" t="s">
        <v>42</v>
      </c>
      <c r="G4" s="21" t="s">
        <v>43</v>
      </c>
      <c r="H4" s="21" t="s">
        <v>44</v>
      </c>
      <c r="I4" s="21">
        <v>3</v>
      </c>
      <c r="J4" s="21">
        <v>4</v>
      </c>
      <c r="K4" s="21">
        <v>5</v>
      </c>
      <c r="L4" s="21">
        <v>6</v>
      </c>
      <c r="M4" s="21">
        <v>7</v>
      </c>
      <c r="N4" s="21">
        <v>8</v>
      </c>
      <c r="O4" s="21">
        <v>9</v>
      </c>
      <c r="P4" s="21">
        <v>10</v>
      </c>
      <c r="Q4" s="21">
        <v>11</v>
      </c>
      <c r="R4" s="21">
        <v>12</v>
      </c>
      <c r="S4" s="21">
        <v>13</v>
      </c>
      <c r="T4" s="21">
        <v>14</v>
      </c>
      <c r="U4" s="21">
        <v>15</v>
      </c>
      <c r="V4" s="21">
        <v>16</v>
      </c>
      <c r="W4" s="21">
        <v>17</v>
      </c>
    </row>
    <row r="5" spans="1:23" ht="18.75" x14ac:dyDescent="0.3">
      <c r="A5" s="146"/>
      <c r="B5" s="48" t="s">
        <v>36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</row>
    <row r="6" spans="1:23" x14ac:dyDescent="0.25">
      <c r="A6" s="147"/>
      <c r="B6" s="60" t="s">
        <v>37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</row>
    <row r="7" spans="1:23" ht="18.75" x14ac:dyDescent="0.25">
      <c r="A7" s="49">
        <v>1</v>
      </c>
      <c r="B7" s="44">
        <v>90066</v>
      </c>
      <c r="C7" s="53">
        <v>4</v>
      </c>
      <c r="D7" s="53">
        <v>0</v>
      </c>
      <c r="E7" s="53">
        <v>2</v>
      </c>
      <c r="F7" s="53">
        <v>1</v>
      </c>
      <c r="G7" s="53">
        <v>0</v>
      </c>
      <c r="H7" s="53">
        <v>0</v>
      </c>
      <c r="I7" s="53">
        <v>1</v>
      </c>
      <c r="J7" s="53">
        <v>0</v>
      </c>
      <c r="K7" s="53">
        <v>0</v>
      </c>
      <c r="L7" s="53">
        <v>1</v>
      </c>
      <c r="M7" s="53">
        <v>0</v>
      </c>
      <c r="N7" s="53">
        <v>2</v>
      </c>
      <c r="O7" s="53">
        <v>0</v>
      </c>
      <c r="P7" s="53">
        <v>1</v>
      </c>
      <c r="Q7" s="53">
        <v>2</v>
      </c>
      <c r="R7" s="53">
        <v>0</v>
      </c>
      <c r="S7" s="53">
        <v>0</v>
      </c>
      <c r="T7" s="53">
        <v>0</v>
      </c>
      <c r="U7" s="53">
        <v>0</v>
      </c>
      <c r="V7" s="53">
        <v>0</v>
      </c>
      <c r="W7" s="53">
        <v>1</v>
      </c>
    </row>
    <row r="8" spans="1:23" ht="18.75" x14ac:dyDescent="0.25">
      <c r="A8" s="49">
        <v>2</v>
      </c>
      <c r="B8" s="44">
        <v>90073</v>
      </c>
      <c r="C8" s="53">
        <v>0</v>
      </c>
      <c r="D8" s="53">
        <v>0</v>
      </c>
      <c r="E8" s="53">
        <v>2</v>
      </c>
      <c r="F8" s="53">
        <v>2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1</v>
      </c>
    </row>
    <row r="9" spans="1:23" ht="18.75" x14ac:dyDescent="0.25">
      <c r="A9" s="49">
        <v>3</v>
      </c>
      <c r="B9" s="44">
        <v>90075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1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</row>
    <row r="10" spans="1:23" ht="18.75" x14ac:dyDescent="0.25">
      <c r="A10" s="49">
        <v>4</v>
      </c>
      <c r="B10" s="44">
        <v>90076</v>
      </c>
      <c r="C10" s="53">
        <v>0</v>
      </c>
      <c r="D10" s="53">
        <v>0</v>
      </c>
      <c r="E10" s="53">
        <v>2</v>
      </c>
      <c r="F10" s="53">
        <v>3</v>
      </c>
      <c r="G10" s="53">
        <v>0</v>
      </c>
      <c r="H10" s="53">
        <v>0</v>
      </c>
      <c r="I10" s="53">
        <v>1</v>
      </c>
      <c r="J10" s="53">
        <v>0</v>
      </c>
      <c r="K10" s="53">
        <v>0</v>
      </c>
      <c r="L10" s="53">
        <v>1</v>
      </c>
      <c r="M10" s="53">
        <v>0</v>
      </c>
      <c r="N10" s="53">
        <v>2</v>
      </c>
      <c r="O10" s="53">
        <v>0</v>
      </c>
      <c r="P10" s="53">
        <v>1</v>
      </c>
      <c r="Q10" s="53">
        <v>1</v>
      </c>
      <c r="R10" s="53">
        <v>0</v>
      </c>
      <c r="S10" s="53">
        <v>0</v>
      </c>
      <c r="T10" s="53">
        <v>1</v>
      </c>
      <c r="U10" s="53">
        <v>0</v>
      </c>
      <c r="V10" s="53">
        <v>0</v>
      </c>
      <c r="W10" s="53">
        <v>1</v>
      </c>
    </row>
    <row r="11" spans="1:23" ht="18.75" x14ac:dyDescent="0.25">
      <c r="A11" s="49">
        <v>5</v>
      </c>
      <c r="B11" s="44">
        <v>90083</v>
      </c>
      <c r="C11" s="53">
        <v>3</v>
      </c>
      <c r="D11" s="53">
        <v>0</v>
      </c>
      <c r="E11" s="53">
        <v>2</v>
      </c>
      <c r="F11" s="53">
        <v>0</v>
      </c>
      <c r="G11" s="53">
        <v>0</v>
      </c>
      <c r="H11" s="53">
        <v>2</v>
      </c>
      <c r="I11" s="53">
        <v>0</v>
      </c>
      <c r="J11" s="53">
        <v>1</v>
      </c>
      <c r="K11" s="53">
        <v>0</v>
      </c>
      <c r="L11" s="53">
        <v>1</v>
      </c>
      <c r="M11" s="53">
        <v>0</v>
      </c>
      <c r="N11" s="53">
        <v>1</v>
      </c>
      <c r="O11" s="53">
        <v>1</v>
      </c>
      <c r="P11" s="53">
        <v>0</v>
      </c>
      <c r="Q11" s="53">
        <v>3</v>
      </c>
      <c r="R11" s="53">
        <v>1</v>
      </c>
      <c r="S11" s="53">
        <v>1</v>
      </c>
      <c r="T11" s="53">
        <v>0</v>
      </c>
      <c r="U11" s="53">
        <v>1</v>
      </c>
      <c r="V11" s="53">
        <v>1</v>
      </c>
      <c r="W11" s="53">
        <v>1</v>
      </c>
    </row>
    <row r="12" spans="1:23" ht="18.75" x14ac:dyDescent="0.25">
      <c r="A12" s="49">
        <v>6</v>
      </c>
      <c r="B12" s="44">
        <v>90064</v>
      </c>
      <c r="C12" s="53">
        <v>0</v>
      </c>
      <c r="D12" s="53">
        <v>0</v>
      </c>
      <c r="E12" s="53">
        <v>2</v>
      </c>
      <c r="F12" s="53">
        <v>3</v>
      </c>
      <c r="G12" s="53">
        <v>2</v>
      </c>
      <c r="H12" s="53">
        <v>0</v>
      </c>
      <c r="I12" s="53">
        <v>1</v>
      </c>
      <c r="J12" s="53">
        <v>1</v>
      </c>
      <c r="K12" s="53">
        <v>0</v>
      </c>
      <c r="L12" s="53">
        <v>1</v>
      </c>
      <c r="M12" s="53">
        <v>1</v>
      </c>
      <c r="N12" s="53">
        <v>1</v>
      </c>
      <c r="O12" s="53">
        <v>0</v>
      </c>
      <c r="P12" s="53">
        <v>1</v>
      </c>
      <c r="Q12" s="53">
        <v>0</v>
      </c>
      <c r="R12" s="53">
        <v>1</v>
      </c>
      <c r="S12" s="53">
        <v>1</v>
      </c>
      <c r="T12" s="53">
        <v>0</v>
      </c>
      <c r="U12" s="53">
        <v>0</v>
      </c>
      <c r="V12" s="53">
        <v>2</v>
      </c>
      <c r="W12" s="53">
        <v>1</v>
      </c>
    </row>
    <row r="13" spans="1:23" ht="18.75" x14ac:dyDescent="0.25">
      <c r="A13" s="49">
        <v>7</v>
      </c>
      <c r="B13" s="44">
        <v>90095</v>
      </c>
      <c r="C13" s="53">
        <v>3</v>
      </c>
      <c r="D13" s="53">
        <v>0</v>
      </c>
      <c r="E13" s="53">
        <v>2</v>
      </c>
      <c r="F13" s="53">
        <v>3</v>
      </c>
      <c r="G13" s="53">
        <v>0</v>
      </c>
      <c r="H13" s="53">
        <v>2</v>
      </c>
      <c r="I13" s="53">
        <v>0</v>
      </c>
      <c r="J13" s="53">
        <v>0</v>
      </c>
      <c r="K13" s="53">
        <v>0</v>
      </c>
      <c r="L13" s="53">
        <v>1</v>
      </c>
      <c r="M13" s="53">
        <v>2</v>
      </c>
      <c r="N13" s="53">
        <v>1</v>
      </c>
      <c r="O13" s="53">
        <v>0</v>
      </c>
      <c r="P13" s="53">
        <v>0</v>
      </c>
      <c r="Q13" s="53">
        <v>2</v>
      </c>
      <c r="R13" s="53">
        <v>0</v>
      </c>
      <c r="S13" s="53">
        <v>1</v>
      </c>
      <c r="T13" s="53">
        <v>1</v>
      </c>
      <c r="U13" s="53">
        <v>0</v>
      </c>
      <c r="V13" s="53">
        <v>0</v>
      </c>
      <c r="W13" s="53">
        <v>1</v>
      </c>
    </row>
    <row r="14" spans="1:23" ht="18.75" x14ac:dyDescent="0.25">
      <c r="A14" s="49">
        <v>8</v>
      </c>
      <c r="B14" s="44">
        <v>90096</v>
      </c>
      <c r="C14" s="53">
        <v>3</v>
      </c>
      <c r="D14" s="53">
        <v>0</v>
      </c>
      <c r="E14" s="53">
        <v>2</v>
      </c>
      <c r="F14" s="53">
        <v>0</v>
      </c>
      <c r="G14" s="53">
        <v>0</v>
      </c>
      <c r="H14" s="53">
        <v>0</v>
      </c>
      <c r="I14" s="53">
        <v>0</v>
      </c>
      <c r="J14" s="53">
        <v>1</v>
      </c>
      <c r="K14" s="53">
        <v>0</v>
      </c>
      <c r="L14" s="53">
        <v>1</v>
      </c>
      <c r="M14" s="53">
        <v>0</v>
      </c>
      <c r="N14" s="53">
        <v>1</v>
      </c>
      <c r="O14" s="53">
        <v>0</v>
      </c>
      <c r="P14" s="53">
        <v>1</v>
      </c>
      <c r="Q14" s="53">
        <v>1</v>
      </c>
      <c r="R14" s="53">
        <v>1</v>
      </c>
      <c r="S14" s="53">
        <v>1</v>
      </c>
      <c r="T14" s="53">
        <v>1</v>
      </c>
      <c r="U14" s="53">
        <v>0</v>
      </c>
      <c r="V14" s="53">
        <v>2</v>
      </c>
      <c r="W14" s="53">
        <v>1</v>
      </c>
    </row>
    <row r="15" spans="1:23" ht="18.75" x14ac:dyDescent="0.25">
      <c r="A15" s="49">
        <v>9</v>
      </c>
      <c r="B15" s="44">
        <v>90098</v>
      </c>
      <c r="C15" s="53">
        <v>2</v>
      </c>
      <c r="D15" s="53">
        <v>0</v>
      </c>
      <c r="E15" s="53">
        <v>2</v>
      </c>
      <c r="F15" s="53">
        <v>3</v>
      </c>
      <c r="G15" s="53">
        <v>0</v>
      </c>
      <c r="H15" s="53">
        <v>0</v>
      </c>
      <c r="I15" s="53">
        <v>1</v>
      </c>
      <c r="J15" s="53">
        <v>0</v>
      </c>
      <c r="K15" s="53">
        <v>0</v>
      </c>
      <c r="L15" s="53">
        <v>1</v>
      </c>
      <c r="M15" s="53">
        <v>0</v>
      </c>
      <c r="N15" s="53">
        <v>1</v>
      </c>
      <c r="O15" s="53">
        <v>0</v>
      </c>
      <c r="P15" s="53">
        <v>1</v>
      </c>
      <c r="Q15" s="53">
        <v>0</v>
      </c>
      <c r="R15" s="53">
        <v>0</v>
      </c>
      <c r="S15" s="53">
        <v>0</v>
      </c>
      <c r="T15" s="53">
        <v>0</v>
      </c>
      <c r="U15" s="53">
        <v>1</v>
      </c>
      <c r="V15" s="53">
        <v>0</v>
      </c>
      <c r="W15" s="53">
        <v>1</v>
      </c>
    </row>
    <row r="16" spans="1:23" ht="18.75" x14ac:dyDescent="0.25">
      <c r="A16" s="49">
        <v>10</v>
      </c>
      <c r="B16" s="44">
        <v>90087</v>
      </c>
      <c r="C16" s="53">
        <v>2</v>
      </c>
      <c r="D16" s="53">
        <v>0</v>
      </c>
      <c r="E16" s="53">
        <v>2</v>
      </c>
      <c r="F16" s="53">
        <v>3</v>
      </c>
      <c r="G16" s="53">
        <v>0</v>
      </c>
      <c r="H16" s="53">
        <v>3</v>
      </c>
      <c r="I16" s="53">
        <v>1</v>
      </c>
      <c r="J16" s="53">
        <v>0</v>
      </c>
      <c r="K16" s="53">
        <v>0</v>
      </c>
      <c r="L16" s="53">
        <v>1</v>
      </c>
      <c r="M16" s="53">
        <v>1</v>
      </c>
      <c r="N16" s="53">
        <v>2</v>
      </c>
      <c r="O16" s="53">
        <v>0</v>
      </c>
      <c r="P16" s="53">
        <v>1</v>
      </c>
      <c r="Q16" s="53">
        <v>1</v>
      </c>
      <c r="R16" s="53">
        <v>0</v>
      </c>
      <c r="S16" s="53">
        <v>0</v>
      </c>
      <c r="T16" s="53">
        <v>0</v>
      </c>
      <c r="U16" s="53">
        <v>3</v>
      </c>
      <c r="V16" s="53">
        <v>0</v>
      </c>
      <c r="W16" s="53">
        <v>1</v>
      </c>
    </row>
    <row r="17" spans="1:1" x14ac:dyDescent="0.25">
      <c r="A17" s="47"/>
    </row>
  </sheetData>
  <mergeCells count="13">
    <mergeCell ref="J5:J6"/>
    <mergeCell ref="K5:K6"/>
    <mergeCell ref="L5:L6"/>
    <mergeCell ref="A1:L1"/>
    <mergeCell ref="A3:A6"/>
    <mergeCell ref="C3:L3"/>
    <mergeCell ref="C5:C6"/>
    <mergeCell ref="D5:D6"/>
    <mergeCell ref="E5:E6"/>
    <mergeCell ref="F5:F6"/>
    <mergeCell ref="G5:G6"/>
    <mergeCell ref="H5:H6"/>
    <mergeCell ref="I5:I6"/>
  </mergeCells>
  <conditionalFormatting sqref="C7:W7">
    <cfRule type="expression" dxfId="8" priority="9" stopIfTrue="1">
      <formula>AX7=0</formula>
    </cfRule>
  </conditionalFormatting>
  <conditionalFormatting sqref="C10:W10">
    <cfRule type="expression" dxfId="7" priority="6" stopIfTrue="1">
      <formula>AX10=0</formula>
    </cfRule>
  </conditionalFormatting>
  <conditionalFormatting sqref="C8:W8">
    <cfRule type="expression" dxfId="6" priority="8" stopIfTrue="1">
      <formula>AX8=0</formula>
    </cfRule>
  </conditionalFormatting>
  <conditionalFormatting sqref="C12:W12">
    <cfRule type="expression" dxfId="5" priority="4" stopIfTrue="1">
      <formula>AX12=0</formula>
    </cfRule>
  </conditionalFormatting>
  <conditionalFormatting sqref="C9:W9">
    <cfRule type="expression" dxfId="4" priority="7" stopIfTrue="1">
      <formula>AX9=0</formula>
    </cfRule>
  </conditionalFormatting>
  <conditionalFormatting sqref="C11:W11">
    <cfRule type="expression" dxfId="3" priority="5" stopIfTrue="1">
      <formula>AX12=0</formula>
    </cfRule>
  </conditionalFormatting>
  <conditionalFormatting sqref="C13:W14">
    <cfRule type="expression" dxfId="2" priority="3" stopIfTrue="1">
      <formula>AX13=0</formula>
    </cfRule>
  </conditionalFormatting>
  <conditionalFormatting sqref="C15:W15">
    <cfRule type="expression" dxfId="1" priority="2" stopIfTrue="1">
      <formula>AX15=0</formula>
    </cfRule>
  </conditionalFormatting>
  <conditionalFormatting sqref="C16:W16">
    <cfRule type="expression" dxfId="0" priority="1" stopIfTrue="1">
      <formula>AY16=0</formula>
    </cfRule>
  </conditionalFormatting>
  <dataValidations count="2">
    <dataValidation type="list" allowBlank="1" showInputMessage="1" showErrorMessage="1" error="введите балл ученика - _x000a_результат проверки (X - нет работы)" sqref="C7:W15">
      <formula1>CHOOSE(AX$8,ball1,ball2,ball3,ball4,ball5,ball6)</formula1>
    </dataValidation>
    <dataValidation type="list" allowBlank="1" showInputMessage="1" showErrorMessage="1" error="введите балл ученика - _x000a_результат проверки (X - нет работы)" sqref="C16:W16">
      <formula1>CHOOSE(AY$8,ball1,ball2,ball3,ball4,ball5,ball6)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Поэлементный</vt:lpstr>
      <vt:lpstr>Анализ</vt:lpstr>
      <vt:lpstr>Итог</vt:lpstr>
      <vt:lpstr>Диагност.карта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Пользователь Windows</cp:lastModifiedBy>
  <dcterms:created xsi:type="dcterms:W3CDTF">2020-11-25T18:48:25Z</dcterms:created>
  <dcterms:modified xsi:type="dcterms:W3CDTF">2020-12-22T21:15:09Z</dcterms:modified>
</cp:coreProperties>
</file>