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горь Подорожний\Desktop\ВПР РЯ\Анализ ВПР 6 класс\"/>
    </mc:Choice>
  </mc:AlternateContent>
  <bookViews>
    <workbookView xWindow="0" yWindow="0" windowWidth="28800" windowHeight="12435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definedNames>
    <definedName name="_xlnm._FilterDatabase" localSheetId="1" hidden="1">Анализ!$A$2:$Y$48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3" l="1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G33" i="3"/>
  <c r="F33" i="3"/>
  <c r="E33" i="3"/>
  <c r="D33" i="3"/>
  <c r="B35" i="3" l="1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E9" i="1"/>
  <c r="AB11" i="3" l="1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10" i="3"/>
  <c r="Z5" i="3" l="1"/>
  <c r="J7" i="1" s="1"/>
  <c r="Z4" i="3"/>
  <c r="I7" i="1" s="1"/>
  <c r="Z3" i="3"/>
  <c r="H7" i="1" s="1"/>
  <c r="Z2" i="3"/>
  <c r="G7" i="1" s="1"/>
  <c r="AA11" i="3" l="1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10" i="3"/>
  <c r="AD35" i="3" l="1"/>
  <c r="AC35" i="3"/>
  <c r="AB35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X10" i="3" l="1"/>
  <c r="AE9" i="3" s="1"/>
  <c r="X12" i="3" l="1"/>
  <c r="AE11" i="3" s="1"/>
  <c r="X14" i="3"/>
  <c r="AE13" i="3" s="1"/>
  <c r="X15" i="3"/>
  <c r="X17" i="3"/>
  <c r="AE16" i="3" s="1"/>
  <c r="X18" i="3"/>
  <c r="X19" i="3"/>
  <c r="X21" i="3"/>
  <c r="AE20" i="3" s="1"/>
  <c r="X23" i="3"/>
  <c r="AE22" i="3" s="1"/>
  <c r="X25" i="3"/>
  <c r="AE24" i="3" s="1"/>
  <c r="X27" i="3"/>
  <c r="AE26" i="3" s="1"/>
  <c r="X29" i="3"/>
  <c r="AE28" i="3" s="1"/>
  <c r="AE30" i="3"/>
  <c r="X32" i="3"/>
  <c r="AE31" i="3" s="1"/>
  <c r="X11" i="3"/>
  <c r="AE10" i="3" s="1"/>
  <c r="X13" i="3"/>
  <c r="AE12" i="3" s="1"/>
  <c r="AE14" i="3"/>
  <c r="X16" i="3"/>
  <c r="AE15" i="3" s="1"/>
  <c r="AE17" i="3"/>
  <c r="AE18" i="3"/>
  <c r="X20" i="3"/>
  <c r="AE19" i="3" s="1"/>
  <c r="X22" i="3"/>
  <c r="AE21" i="3" s="1"/>
  <c r="X24" i="3"/>
  <c r="AE23" i="3" s="1"/>
  <c r="X26" i="3"/>
  <c r="AE25" i="3" s="1"/>
  <c r="X28" i="3"/>
  <c r="AE27" i="3" s="1"/>
  <c r="X30" i="3"/>
  <c r="AE29" i="3" s="1"/>
  <c r="X31" i="3"/>
  <c r="AE32" i="3"/>
  <c r="X10" i="1"/>
  <c r="W10" i="1"/>
  <c r="F10" i="1"/>
  <c r="H10" i="1"/>
  <c r="L10" i="1"/>
  <c r="N10" i="1"/>
  <c r="P10" i="1"/>
  <c r="T10" i="1"/>
  <c r="K10" i="1"/>
  <c r="M10" i="1"/>
  <c r="S10" i="1"/>
  <c r="V10" i="1"/>
  <c r="U10" i="1"/>
  <c r="R10" i="1"/>
  <c r="I10" i="1"/>
  <c r="G10" i="1"/>
  <c r="O10" i="1"/>
  <c r="Q10" i="1"/>
  <c r="E10" i="1"/>
  <c r="A10" i="1"/>
  <c r="O11" i="1" l="1"/>
  <c r="R11" i="1"/>
  <c r="T11" i="1"/>
  <c r="V11" i="1"/>
  <c r="S11" i="1"/>
  <c r="U11" i="1"/>
  <c r="W11" i="1"/>
  <c r="M7" i="1"/>
  <c r="F11" i="1"/>
  <c r="N11" i="1"/>
  <c r="K7" i="1"/>
  <c r="X11" i="1"/>
  <c r="H11" i="1"/>
  <c r="P11" i="1"/>
  <c r="L11" i="1"/>
  <c r="E11" i="1"/>
  <c r="I11" i="1"/>
  <c r="M11" i="1"/>
  <c r="Q11" i="1"/>
  <c r="L7" i="1"/>
  <c r="G11" i="1"/>
  <c r="K11" i="1"/>
  <c r="J10" i="1"/>
  <c r="J11" i="1" s="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W6" authorId="0" shape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W10" authorId="1" shapeId="0">
      <text>
        <r>
          <rPr>
            <b/>
            <sz val="9"/>
            <color indexed="81"/>
            <rFont val="Tahoma"/>
            <charset val="1"/>
          </rPr>
          <t>автоматический подсчет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 shapeId="0">
      <text>
        <r>
          <rPr>
            <b/>
            <sz val="9"/>
            <color indexed="81"/>
            <rFont val="Tahoma"/>
            <charset val="1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<sst xmlns="http://schemas.openxmlformats.org/spreadsheetml/2006/main" count="52" uniqueCount="51">
  <si>
    <t>учебный год</t>
  </si>
  <si>
    <t>Учитель</t>
  </si>
  <si>
    <t>Дата проведения</t>
  </si>
  <si>
    <t>Класс</t>
  </si>
  <si>
    <t>По списку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</si>
  <si>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</si>
  <si>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</si>
  <si>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</si>
  <si>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</si>
  <si>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</si>
  <si>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</si>
  <si>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</si>
  <si>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</si>
  <si>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</si>
  <si>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</si>
  <si>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</si>
  <si>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</si>
  <si>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</si>
  <si>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</si>
  <si>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наименование предмета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</si>
  <si>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</si>
  <si>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</si>
  <si>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</si>
  <si>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</si>
  <si>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</si>
  <si>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</si>
  <si>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</si>
  <si>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</si>
  <si>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</si>
  <si>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</si>
  <si>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</si>
  <si>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</si>
  <si>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</si>
  <si>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</si>
  <si>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</si>
  <si>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</si>
  <si>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</si>
  <si>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</si>
  <si>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КОД уч-ся</t>
  </si>
  <si>
    <t>1. Соблюдение оновных языковых норм</t>
  </si>
  <si>
    <t>2. Применение пунктуационных умений.</t>
  </si>
  <si>
    <t>3. Применение грамматических умений.</t>
  </si>
  <si>
    <t>4. Применение знания орфоэпических норм.</t>
  </si>
  <si>
    <t>Орфоэпичекие нормы русского языка.</t>
  </si>
  <si>
    <t>Грамматические нормы русского языка.</t>
  </si>
  <si>
    <t>Пунктуационные нормы русского языка.</t>
  </si>
  <si>
    <t>Основные языковые нормы.</t>
  </si>
  <si>
    <t>Поэлементный анализ ВПР  класс ___6 А________________</t>
  </si>
  <si>
    <t>Подорожняя Анна Васильевна</t>
  </si>
  <si>
    <t>6 А</t>
  </si>
  <si>
    <r>
      <t xml:space="preserve">Диагностическая карта учащихся </t>
    </r>
    <r>
      <rPr>
        <b/>
        <sz val="14"/>
        <color rgb="FFFF0000"/>
        <rFont val="Arial Narrow"/>
        <family val="2"/>
        <charset val="204"/>
      </rPr>
      <t>6А</t>
    </r>
    <r>
      <rPr>
        <b/>
        <sz val="14"/>
        <color theme="1"/>
        <rFont val="Arial Narrow"/>
        <family val="2"/>
        <charset val="204"/>
      </rPr>
      <t xml:space="preserve"> класса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</si>
</sst>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9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6" fillId="8" borderId="23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0" borderId="0" xfId="0" applyFont="1" applyAlignment="1"/>
    <xf numFmtId="0" fontId="15" fillId="0" borderId="0" xfId="0" applyFont="1"/>
    <xf numFmtId="0" fontId="16" fillId="4" borderId="37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20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21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7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4" fillId="0" borderId="2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5" fillId="0" borderId="38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wrapText="1"/>
    </xf>
    <xf numFmtId="0" fontId="29" fillId="0" borderId="15" xfId="0" applyFont="1" applyBorder="1" applyAlignment="1" applyProtection="1">
      <alignment horizontal="center" vertical="center" wrapText="1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8" fillId="0" borderId="0" xfId="0" applyFont="1"/>
    <xf numFmtId="0" fontId="29" fillId="4" borderId="15" xfId="0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4" fillId="0" borderId="0" xfId="0" applyFont="1" applyBorder="1"/>
    <xf numFmtId="0" fontId="0" fillId="4" borderId="18" xfId="0" applyFill="1" applyBorder="1"/>
    <xf numFmtId="0" fontId="0" fillId="4" borderId="29" xfId="0" applyFill="1" applyBorder="1"/>
    <xf numFmtId="0" fontId="30" fillId="0" borderId="8" xfId="0" applyFont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30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12" fillId="0" borderId="36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top" wrapText="1"/>
      <protection locked="0"/>
    </xf>
    <xf numFmtId="0" fontId="12" fillId="0" borderId="21" xfId="0" applyFont="1" applyBorder="1" applyAlignment="1" applyProtection="1">
      <alignment horizontal="center" vertical="top" wrapText="1"/>
      <protection locked="0"/>
    </xf>
    <xf numFmtId="0" fontId="12" fillId="0" borderId="24" xfId="0" applyFont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 vertical="top" wrapText="1"/>
      <protection locked="0"/>
    </xf>
    <xf numFmtId="0" fontId="12" fillId="0" borderId="18" xfId="0" applyFont="1" applyBorder="1" applyAlignment="1" applyProtection="1">
      <alignment horizontal="center" vertical="top" wrapText="1"/>
      <protection locked="0"/>
    </xf>
    <xf numFmtId="0" fontId="12" fillId="0" borderId="29" xfId="0" applyFont="1" applyBorder="1" applyAlignment="1" applyProtection="1">
      <alignment horizontal="center" vertical="top" wrapText="1"/>
      <protection locked="0"/>
    </xf>
    <xf numFmtId="0" fontId="23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0" fillId="0" borderId="18" xfId="0" applyBorder="1" applyAlignment="1"/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Поэлементный!$AD$9:$AD$32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Поэлементный!$AE$9:$AE$32</c:f>
              <c:numCache>
                <c:formatCode>0%</c:formatCode>
                <c:ptCount val="24"/>
                <c:pt idx="0">
                  <c:v>0.61904761904761907</c:v>
                </c:pt>
                <c:pt idx="1">
                  <c:v>0.90476190476190477</c:v>
                </c:pt>
                <c:pt idx="2">
                  <c:v>0.19047619047619047</c:v>
                </c:pt>
                <c:pt idx="3">
                  <c:v>0.14285714285714285</c:v>
                </c:pt>
                <c:pt idx="4">
                  <c:v>0.5714285714285714</c:v>
                </c:pt>
                <c:pt idx="5">
                  <c:v>0</c:v>
                </c:pt>
                <c:pt idx="6">
                  <c:v>0.5714285714285714</c:v>
                </c:pt>
                <c:pt idx="7">
                  <c:v>0.2857142857142857</c:v>
                </c:pt>
                <c:pt idx="8">
                  <c:v>0</c:v>
                </c:pt>
                <c:pt idx="9">
                  <c:v>0</c:v>
                </c:pt>
                <c:pt idx="10">
                  <c:v>0.7142857142857143</c:v>
                </c:pt>
                <c:pt idx="11">
                  <c:v>0.19047619047619047</c:v>
                </c:pt>
                <c:pt idx="12">
                  <c:v>0.76190476190476186</c:v>
                </c:pt>
                <c:pt idx="13">
                  <c:v>0.2857142857142857</c:v>
                </c:pt>
                <c:pt idx="14">
                  <c:v>0.52380952380952384</c:v>
                </c:pt>
                <c:pt idx="15">
                  <c:v>0.33333333333333331</c:v>
                </c:pt>
                <c:pt idx="16">
                  <c:v>0.5714285714285714</c:v>
                </c:pt>
                <c:pt idx="17">
                  <c:v>0.66666666666666663</c:v>
                </c:pt>
                <c:pt idx="18">
                  <c:v>0.19047619047619047</c:v>
                </c:pt>
                <c:pt idx="19">
                  <c:v>0.5714285714285714</c:v>
                </c:pt>
                <c:pt idx="20">
                  <c:v>0.14285714285714285</c:v>
                </c:pt>
                <c:pt idx="21">
                  <c:v>0</c:v>
                </c:pt>
                <c:pt idx="22">
                  <c:v>0.38095238095238093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871240"/>
        <c:axId val="64872416"/>
      </c:barChart>
      <c:catAx>
        <c:axId val="6487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872416"/>
        <c:crosses val="autoZero"/>
        <c:auto val="1"/>
        <c:lblAlgn val="ctr"/>
        <c:lblOffset val="100"/>
        <c:noMultiLvlLbl val="0"/>
      </c:catAx>
      <c:valAx>
        <c:axId val="6487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871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/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Поэлементный!$AB$34:$AD$34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Поэлементный!$AB$35:$AD$35</c:f>
              <c:numCache>
                <c:formatCode>General</c:formatCode>
                <c:ptCount val="3"/>
                <c:pt idx="0">
                  <c:v>0</c:v>
                </c:pt>
                <c:pt idx="1">
                  <c:v>23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432048"/>
        <c:axId val="112437144"/>
      </c:barChart>
      <c:catAx>
        <c:axId val="11243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437144"/>
        <c:crosses val="autoZero"/>
        <c:auto val="1"/>
        <c:lblAlgn val="ctr"/>
        <c:lblOffset val="100"/>
        <c:noMultiLvlLbl val="0"/>
      </c:catAx>
      <c:valAx>
        <c:axId val="11243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43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951154710811363"/>
          <c:y val="0.34566693604416709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4.3478260869565216E-2</c:v>
                </c:pt>
                <c:pt idx="1">
                  <c:v>0.30434782608695654</c:v>
                </c:pt>
                <c:pt idx="2">
                  <c:v>0.69565217391304346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34008"/>
        <c:axId val="112437928"/>
      </c:barChart>
      <c:catAx>
        <c:axId val="11243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437928"/>
        <c:crosses val="autoZero"/>
        <c:auto val="1"/>
        <c:lblAlgn val="ctr"/>
        <c:lblOffset val="100"/>
        <c:noMultiLvlLbl val="0"/>
      </c:catAx>
      <c:valAx>
        <c:axId val="1124379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43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21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27</c:v>
                </c:pt>
                <c:pt idx="1">
                  <c:v>15</c:v>
                </c:pt>
                <c:pt idx="2">
                  <c:v>23</c:v>
                </c:pt>
                <c:pt idx="3">
                  <c:v>11</c:v>
                </c:pt>
                <c:pt idx="4">
                  <c:v>19</c:v>
                </c:pt>
                <c:pt idx="5">
                  <c:v>11</c:v>
                </c:pt>
                <c:pt idx="6">
                  <c:v>12</c:v>
                </c:pt>
                <c:pt idx="7">
                  <c:v>10</c:v>
                </c:pt>
                <c:pt idx="8">
                  <c:v>13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7</c:v>
                </c:pt>
                <c:pt idx="13">
                  <c:v>5</c:v>
                </c:pt>
                <c:pt idx="14">
                  <c:v>9</c:v>
                </c:pt>
                <c:pt idx="15">
                  <c:v>6</c:v>
                </c:pt>
                <c:pt idx="16">
                  <c:v>4</c:v>
                </c:pt>
                <c:pt idx="17">
                  <c:v>7</c:v>
                </c:pt>
                <c:pt idx="18">
                  <c:v>5</c:v>
                </c:pt>
                <c:pt idx="19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437536"/>
        <c:axId val="112436360"/>
      </c:barChart>
      <c:catAx>
        <c:axId val="11243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436360"/>
        <c:crosses val="autoZero"/>
        <c:auto val="1"/>
        <c:lblAlgn val="ctr"/>
        <c:lblOffset val="100"/>
        <c:noMultiLvlLbl val="0"/>
      </c:catAx>
      <c:valAx>
        <c:axId val="11243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243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21772</xdr:rowOff>
    </xdr:from>
    <xdr:to>
      <xdr:col>27</xdr:col>
      <xdr:colOff>43542</xdr:colOff>
      <xdr:row>51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385480</xdr:colOff>
      <xdr:row>52</xdr:row>
      <xdr:rowOff>71717</xdr:rowOff>
    </xdr:from>
    <xdr:to>
      <xdr:col>21</xdr:col>
      <xdr:colOff>331692</xdr:colOff>
      <xdr:row>62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313605</xdr:colOff>
      <xdr:row>0</xdr:row>
      <xdr:rowOff>33617</xdr:rowOff>
    </xdr:from>
    <xdr:to>
      <xdr:col>40</xdr:col>
      <xdr:colOff>39161</xdr:colOff>
      <xdr:row>7</xdr:row>
      <xdr:rowOff>25860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33</xdr:row>
      <xdr:rowOff>41564</xdr:rowOff>
    </xdr:from>
    <xdr:to>
      <xdr:col>24</xdr:col>
      <xdr:colOff>55419</xdr:colOff>
      <xdr:row>51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35"/>
  <sheetViews>
    <sheetView tabSelected="1" topLeftCell="A4" zoomScale="85" zoomScaleNormal="85" workbookViewId="0">
      <selection activeCell="A9" sqref="A9:Z32"/>
    </sheetView>
  </sheetViews>
  <sheetFormatPr defaultRowHeight="15" x14ac:dyDescent="0.25"/>
  <cols>
    <col min="1" max="1" width="7.85546875" customWidth="1"/>
    <col min="2" max="15" width="5.7109375" customWidth="1"/>
    <col min="16" max="16" width="6.28515625" customWidth="1"/>
    <col min="17" max="21" width="5.7109375" customWidth="1"/>
    <col min="22" max="22" width="6.42578125" customWidth="1"/>
    <col min="23" max="23" width="17.28515625" customWidth="1"/>
    <col min="24" max="24" width="12.140625" customWidth="1"/>
    <col min="25" max="25" width="11.42578125" customWidth="1"/>
    <col min="26" max="26" width="12.140625" customWidth="1"/>
    <col min="27" max="27" width="15.7109375" customWidth="1"/>
    <col min="28" max="28" width="12.5703125" customWidth="1"/>
    <col min="29" max="29" width="21.7109375" customWidth="1"/>
  </cols>
  <sheetData>
    <row r="2" spans="1:39" ht="21" x14ac:dyDescent="0.35">
      <c r="B2" s="69" t="s">
        <v>47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Y2" s="39">
        <v>5</v>
      </c>
      <c r="Z2" s="36">
        <f>COUNTIF(Y10:Y32,5)</f>
        <v>0</v>
      </c>
    </row>
    <row r="3" spans="1:39" ht="21" x14ac:dyDescent="0.3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Y3" s="39">
        <v>4</v>
      </c>
      <c r="Z3" s="36">
        <f>COUNTIF(Y10:Y32,4)</f>
        <v>1</v>
      </c>
    </row>
    <row r="4" spans="1:39" ht="21" x14ac:dyDescent="0.35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Y4" s="39">
        <v>3</v>
      </c>
      <c r="Z4" s="36">
        <f>COUNTIF(Y10:Y34,3)</f>
        <v>6</v>
      </c>
    </row>
    <row r="5" spans="1:39" ht="21.75" thickBot="1" x14ac:dyDescent="0.4">
      <c r="Y5" s="39">
        <v>2</v>
      </c>
      <c r="Z5" s="36">
        <f>COUNTIF(Y10:Y35,2)</f>
        <v>16</v>
      </c>
    </row>
    <row r="6" spans="1:39" ht="29.25" thickBot="1" x14ac:dyDescent="0.5">
      <c r="D6" s="71" t="s">
        <v>20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R6" s="27" t="s">
        <v>22</v>
      </c>
      <c r="S6" s="27"/>
      <c r="T6" s="28"/>
      <c r="U6" s="28"/>
      <c r="V6" s="28"/>
      <c r="W6" s="29">
        <v>21</v>
      </c>
    </row>
    <row r="7" spans="1:39" x14ac:dyDescent="0.25"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9" spans="1:39" ht="56.25" x14ac:dyDescent="0.25">
      <c r="A9" s="58" t="s">
        <v>31</v>
      </c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19">
        <v>17</v>
      </c>
      <c r="S9" s="19">
        <v>18</v>
      </c>
      <c r="T9" s="19">
        <v>19</v>
      </c>
      <c r="U9" s="19">
        <v>20</v>
      </c>
      <c r="V9" s="19">
        <v>21</v>
      </c>
      <c r="W9" s="57" t="s">
        <v>27</v>
      </c>
      <c r="X9" s="57" t="s">
        <v>21</v>
      </c>
      <c r="Y9" s="57" t="s">
        <v>29</v>
      </c>
      <c r="Z9" s="57" t="s">
        <v>30</v>
      </c>
      <c r="AA9" s="57" t="s">
        <v>25</v>
      </c>
      <c r="AB9" s="45" t="s">
        <v>26</v>
      </c>
      <c r="AC9" s="56" t="s">
        <v>28</v>
      </c>
      <c r="AD9" s="17" t="e">
        <f>#REF!</f>
        <v>#REF!</v>
      </c>
      <c r="AE9" s="18">
        <f t="shared" ref="AE9:AE31" si="0">X10</f>
        <v>0.61904761904761907</v>
      </c>
      <c r="AF9" s="17"/>
      <c r="AG9" s="17"/>
      <c r="AH9" s="32"/>
      <c r="AI9" s="32"/>
      <c r="AJ9" s="32"/>
      <c r="AK9" s="32"/>
      <c r="AL9" s="32"/>
      <c r="AM9" s="32"/>
    </row>
    <row r="10" spans="1:39" ht="15.75" x14ac:dyDescent="0.25">
      <c r="A10" s="59">
        <v>60001</v>
      </c>
      <c r="B10" s="60">
        <v>1</v>
      </c>
      <c r="C10" s="60">
        <v>1</v>
      </c>
      <c r="D10" s="60">
        <v>1</v>
      </c>
      <c r="E10" s="60">
        <v>1</v>
      </c>
      <c r="F10" s="60">
        <v>1</v>
      </c>
      <c r="G10" s="60">
        <v>1</v>
      </c>
      <c r="H10" s="60">
        <v>0</v>
      </c>
      <c r="I10" s="60">
        <v>1</v>
      </c>
      <c r="J10" s="60">
        <v>1</v>
      </c>
      <c r="K10" s="60">
        <v>1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1</v>
      </c>
      <c r="S10" s="60">
        <v>1</v>
      </c>
      <c r="T10" s="60">
        <v>0</v>
      </c>
      <c r="U10" s="60">
        <v>1</v>
      </c>
      <c r="V10" s="60">
        <v>1</v>
      </c>
      <c r="W10" s="30">
        <f>SUM(B10:V10)</f>
        <v>13</v>
      </c>
      <c r="X10" s="31">
        <f>W10/$W$6</f>
        <v>0.61904761904761907</v>
      </c>
      <c r="Y10" s="33">
        <v>3</v>
      </c>
      <c r="Z10" s="62">
        <v>5</v>
      </c>
      <c r="AA10" s="55" t="str">
        <f>IF(Y10=Z10,"подтвердил",IF(Y10&gt;Z10,"повысил","понизил"))</f>
        <v>понизил</v>
      </c>
      <c r="AB10" s="42">
        <f t="shared" ref="AB10:AB32" si="1">Y10-Z10</f>
        <v>-2</v>
      </c>
      <c r="AC10" s="41"/>
      <c r="AD10" s="17" t="e">
        <f>#REF!</f>
        <v>#REF!</v>
      </c>
      <c r="AE10" s="18">
        <f t="shared" si="0"/>
        <v>0.90476190476190477</v>
      </c>
      <c r="AF10" s="17"/>
      <c r="AG10" s="17"/>
      <c r="AH10" s="32"/>
      <c r="AI10" s="32"/>
      <c r="AJ10" s="32"/>
      <c r="AK10" s="32"/>
      <c r="AL10" s="32"/>
      <c r="AM10" s="32"/>
    </row>
    <row r="11" spans="1:39" ht="15.75" x14ac:dyDescent="0.25">
      <c r="A11" s="59">
        <v>60002</v>
      </c>
      <c r="B11" s="60">
        <v>1</v>
      </c>
      <c r="C11" s="60">
        <v>1</v>
      </c>
      <c r="D11" s="60">
        <v>1</v>
      </c>
      <c r="E11" s="60">
        <v>1</v>
      </c>
      <c r="F11" s="60">
        <v>1</v>
      </c>
      <c r="G11" s="60">
        <v>1</v>
      </c>
      <c r="H11" s="60">
        <v>0</v>
      </c>
      <c r="I11" s="60">
        <v>1</v>
      </c>
      <c r="J11" s="60">
        <v>1</v>
      </c>
      <c r="K11" s="60">
        <v>1</v>
      </c>
      <c r="L11" s="60">
        <v>1</v>
      </c>
      <c r="M11" s="60">
        <v>1</v>
      </c>
      <c r="N11" s="60">
        <v>1</v>
      </c>
      <c r="O11" s="60">
        <v>1</v>
      </c>
      <c r="P11" s="60">
        <v>1</v>
      </c>
      <c r="Q11" s="60">
        <v>1</v>
      </c>
      <c r="R11" s="60">
        <v>0</v>
      </c>
      <c r="S11" s="60">
        <v>1</v>
      </c>
      <c r="T11" s="60">
        <v>1</v>
      </c>
      <c r="U11" s="60">
        <v>1</v>
      </c>
      <c r="V11" s="60">
        <v>1</v>
      </c>
      <c r="W11" s="30">
        <f t="shared" ref="W11:W32" si="2">SUM(B11:V11)</f>
        <v>19</v>
      </c>
      <c r="X11" s="31">
        <f t="shared" ref="X11:X32" si="3">W11/$W$6</f>
        <v>0.90476190476190477</v>
      </c>
      <c r="Y11" s="33">
        <v>4</v>
      </c>
      <c r="Z11" s="62">
        <v>5</v>
      </c>
      <c r="AA11" s="55" t="str">
        <f t="shared" ref="AA11:AA32" si="4">IF(Y11=Z11,"подтвердил",IF(Y11&gt;Z11,"повысил","понизил"))</f>
        <v>понизил</v>
      </c>
      <c r="AB11" s="42">
        <f t="shared" si="1"/>
        <v>-1</v>
      </c>
      <c r="AC11" s="41"/>
      <c r="AD11" s="17" t="e">
        <f>#REF!</f>
        <v>#REF!</v>
      </c>
      <c r="AE11" s="18">
        <f t="shared" si="0"/>
        <v>0.19047619047619047</v>
      </c>
      <c r="AF11" s="17"/>
      <c r="AG11" s="17"/>
      <c r="AH11" s="32"/>
      <c r="AI11" s="32"/>
      <c r="AJ11" s="32"/>
      <c r="AK11" s="32"/>
      <c r="AL11" s="32"/>
      <c r="AM11" s="32"/>
    </row>
    <row r="12" spans="1:39" ht="15.75" x14ac:dyDescent="0.25">
      <c r="A12" s="59">
        <v>60003</v>
      </c>
      <c r="B12" s="60">
        <v>1</v>
      </c>
      <c r="C12" s="60">
        <v>0</v>
      </c>
      <c r="D12" s="60">
        <v>1</v>
      </c>
      <c r="E12" s="60">
        <v>0</v>
      </c>
      <c r="F12" s="60">
        <v>1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</v>
      </c>
      <c r="W12" s="30">
        <f t="shared" si="2"/>
        <v>4</v>
      </c>
      <c r="X12" s="31">
        <f t="shared" si="3"/>
        <v>0.19047619047619047</v>
      </c>
      <c r="Y12" s="33">
        <v>2</v>
      </c>
      <c r="Z12" s="62">
        <v>3</v>
      </c>
      <c r="AA12" s="55" t="str">
        <f t="shared" si="4"/>
        <v>понизил</v>
      </c>
      <c r="AB12" s="42">
        <f t="shared" si="1"/>
        <v>-1</v>
      </c>
      <c r="AC12" s="41"/>
      <c r="AD12" s="17" t="e">
        <f>#REF!</f>
        <v>#REF!</v>
      </c>
      <c r="AE12" s="18">
        <f t="shared" si="0"/>
        <v>0.14285714285714285</v>
      </c>
      <c r="AF12" s="17"/>
      <c r="AG12" s="17"/>
      <c r="AH12" s="32"/>
      <c r="AI12" s="32"/>
      <c r="AJ12" s="32"/>
      <c r="AK12" s="32"/>
      <c r="AL12" s="32"/>
      <c r="AM12" s="32"/>
    </row>
    <row r="13" spans="1:39" ht="15.75" x14ac:dyDescent="0.25">
      <c r="A13" s="59">
        <v>60004</v>
      </c>
      <c r="B13" s="60">
        <v>1</v>
      </c>
      <c r="C13" s="60">
        <v>0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</v>
      </c>
      <c r="W13" s="30">
        <f t="shared" si="2"/>
        <v>3</v>
      </c>
      <c r="X13" s="31">
        <f t="shared" si="3"/>
        <v>0.14285714285714285</v>
      </c>
      <c r="Y13" s="33">
        <v>2</v>
      </c>
      <c r="Z13" s="62">
        <v>3</v>
      </c>
      <c r="AA13" s="55" t="str">
        <f t="shared" si="4"/>
        <v>понизил</v>
      </c>
      <c r="AB13" s="42">
        <f t="shared" si="1"/>
        <v>-1</v>
      </c>
      <c r="AC13" s="41"/>
      <c r="AD13" s="17" t="e">
        <f>#REF!</f>
        <v>#REF!</v>
      </c>
      <c r="AE13" s="18">
        <f t="shared" si="0"/>
        <v>0.5714285714285714</v>
      </c>
      <c r="AF13" s="17"/>
      <c r="AG13" s="17"/>
      <c r="AH13" s="32"/>
      <c r="AI13" s="32"/>
      <c r="AJ13" s="32"/>
      <c r="AK13" s="32"/>
      <c r="AL13" s="32"/>
      <c r="AM13" s="32"/>
    </row>
    <row r="14" spans="1:39" ht="15.75" x14ac:dyDescent="0.25">
      <c r="A14" s="59">
        <v>60005</v>
      </c>
      <c r="B14" s="60">
        <v>1</v>
      </c>
      <c r="C14" s="60">
        <v>0</v>
      </c>
      <c r="D14" s="60">
        <v>1</v>
      </c>
      <c r="E14" s="60">
        <v>0</v>
      </c>
      <c r="F14" s="60">
        <v>1</v>
      </c>
      <c r="G14" s="60">
        <v>1</v>
      </c>
      <c r="H14" s="60">
        <v>1</v>
      </c>
      <c r="I14" s="60">
        <v>1</v>
      </c>
      <c r="J14" s="60">
        <v>0</v>
      </c>
      <c r="K14" s="60">
        <v>0</v>
      </c>
      <c r="L14" s="60">
        <v>1</v>
      </c>
      <c r="M14" s="60">
        <v>0</v>
      </c>
      <c r="N14" s="60">
        <v>1</v>
      </c>
      <c r="O14" s="60">
        <v>1</v>
      </c>
      <c r="P14" s="60">
        <v>0</v>
      </c>
      <c r="Q14" s="60">
        <v>0</v>
      </c>
      <c r="R14" s="60">
        <v>0</v>
      </c>
      <c r="S14" s="60">
        <v>1</v>
      </c>
      <c r="T14" s="60">
        <v>0</v>
      </c>
      <c r="U14" s="60">
        <v>1</v>
      </c>
      <c r="V14" s="60">
        <v>1</v>
      </c>
      <c r="W14" s="30">
        <f t="shared" si="2"/>
        <v>12</v>
      </c>
      <c r="X14" s="31">
        <f t="shared" si="3"/>
        <v>0.5714285714285714</v>
      </c>
      <c r="Y14" s="33">
        <v>2</v>
      </c>
      <c r="Z14" s="62">
        <v>4</v>
      </c>
      <c r="AA14" s="55" t="str">
        <f t="shared" si="4"/>
        <v>понизил</v>
      </c>
      <c r="AB14" s="42">
        <f t="shared" si="1"/>
        <v>-2</v>
      </c>
      <c r="AC14" s="41"/>
      <c r="AD14" s="17" t="e">
        <f>#REF!</f>
        <v>#REF!</v>
      </c>
      <c r="AE14" s="18" t="e">
        <f>#REF!</f>
        <v>#REF!</v>
      </c>
      <c r="AF14" s="17"/>
      <c r="AG14" s="17"/>
      <c r="AH14" s="32"/>
      <c r="AI14" s="32"/>
      <c r="AJ14" s="32"/>
      <c r="AK14" s="32"/>
      <c r="AL14" s="32"/>
      <c r="AM14" s="32"/>
    </row>
    <row r="15" spans="1:39" ht="15.75" x14ac:dyDescent="0.25">
      <c r="A15" s="59">
        <v>60007</v>
      </c>
      <c r="B15" s="60">
        <v>1</v>
      </c>
      <c r="C15" s="60">
        <v>1</v>
      </c>
      <c r="D15" s="60">
        <v>1</v>
      </c>
      <c r="E15" s="60">
        <v>1</v>
      </c>
      <c r="F15" s="60">
        <v>1</v>
      </c>
      <c r="G15" s="60">
        <v>1</v>
      </c>
      <c r="H15" s="60">
        <v>1</v>
      </c>
      <c r="I15" s="60">
        <v>1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1</v>
      </c>
      <c r="Q15" s="60">
        <v>1</v>
      </c>
      <c r="R15" s="60">
        <v>1</v>
      </c>
      <c r="S15" s="60">
        <v>0</v>
      </c>
      <c r="T15" s="60">
        <v>0</v>
      </c>
      <c r="U15" s="60">
        <v>1</v>
      </c>
      <c r="V15" s="60">
        <v>1</v>
      </c>
      <c r="W15" s="30">
        <f t="shared" si="2"/>
        <v>13</v>
      </c>
      <c r="X15" s="31">
        <f t="shared" si="3"/>
        <v>0.61904761904761907</v>
      </c>
      <c r="Y15" s="33">
        <v>2</v>
      </c>
      <c r="Z15" s="62">
        <v>4</v>
      </c>
      <c r="AA15" s="55" t="str">
        <f t="shared" si="4"/>
        <v>понизил</v>
      </c>
      <c r="AB15" s="42">
        <f t="shared" si="1"/>
        <v>-2</v>
      </c>
      <c r="AC15" s="41"/>
      <c r="AD15" s="17" t="e">
        <f>#REF!</f>
        <v>#REF!</v>
      </c>
      <c r="AE15" s="18">
        <f t="shared" si="0"/>
        <v>0.5714285714285714</v>
      </c>
      <c r="AF15" s="17"/>
      <c r="AG15" s="17"/>
      <c r="AH15" s="32"/>
      <c r="AI15" s="32"/>
      <c r="AJ15" s="32"/>
      <c r="AK15" s="32"/>
      <c r="AL15" s="32"/>
      <c r="AM15" s="32"/>
    </row>
    <row r="16" spans="1:39" ht="15.75" x14ac:dyDescent="0.25">
      <c r="A16" s="59">
        <v>60008</v>
      </c>
      <c r="B16" s="60">
        <v>1</v>
      </c>
      <c r="C16" s="60">
        <v>1</v>
      </c>
      <c r="D16" s="60">
        <v>1</v>
      </c>
      <c r="E16" s="60">
        <v>1</v>
      </c>
      <c r="F16" s="60">
        <v>1</v>
      </c>
      <c r="G16" s="60">
        <v>1</v>
      </c>
      <c r="H16" s="60">
        <v>1</v>
      </c>
      <c r="I16" s="60">
        <v>0</v>
      </c>
      <c r="J16" s="60">
        <v>1</v>
      </c>
      <c r="K16" s="60">
        <v>1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1</v>
      </c>
      <c r="U16" s="60">
        <v>1</v>
      </c>
      <c r="V16" s="60">
        <v>1</v>
      </c>
      <c r="W16" s="30">
        <f t="shared" si="2"/>
        <v>12</v>
      </c>
      <c r="X16" s="31">
        <f t="shared" si="3"/>
        <v>0.5714285714285714</v>
      </c>
      <c r="Y16" s="33">
        <v>2</v>
      </c>
      <c r="Z16" s="62">
        <v>4</v>
      </c>
      <c r="AA16" s="55" t="str">
        <f t="shared" si="4"/>
        <v>понизил</v>
      </c>
      <c r="AB16" s="42">
        <f t="shared" si="1"/>
        <v>-2</v>
      </c>
      <c r="AC16" s="41"/>
      <c r="AD16" s="17" t="e">
        <f>#REF!</f>
        <v>#REF!</v>
      </c>
      <c r="AE16" s="18">
        <f t="shared" si="0"/>
        <v>0.2857142857142857</v>
      </c>
      <c r="AF16" s="17"/>
      <c r="AG16" s="17"/>
      <c r="AH16" s="32"/>
      <c r="AI16" s="32"/>
      <c r="AJ16" s="32"/>
      <c r="AK16" s="32"/>
      <c r="AL16" s="32"/>
      <c r="AM16" s="32"/>
    </row>
    <row r="17" spans="1:39" ht="15.75" x14ac:dyDescent="0.25">
      <c r="A17" s="59">
        <v>60009</v>
      </c>
      <c r="B17" s="60">
        <v>1</v>
      </c>
      <c r="C17" s="60">
        <v>1</v>
      </c>
      <c r="D17" s="60">
        <v>1</v>
      </c>
      <c r="E17" s="60">
        <v>0</v>
      </c>
      <c r="F17" s="60">
        <v>0</v>
      </c>
      <c r="G17" s="60">
        <v>0</v>
      </c>
      <c r="H17" s="60">
        <v>0</v>
      </c>
      <c r="I17" s="60">
        <v>1</v>
      </c>
      <c r="J17" s="60">
        <v>1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</v>
      </c>
      <c r="W17" s="30">
        <f t="shared" si="2"/>
        <v>6</v>
      </c>
      <c r="X17" s="31">
        <f t="shared" si="3"/>
        <v>0.2857142857142857</v>
      </c>
      <c r="Y17" s="33">
        <v>2</v>
      </c>
      <c r="Z17" s="62">
        <v>3</v>
      </c>
      <c r="AA17" s="55" t="str">
        <f t="shared" si="4"/>
        <v>понизил</v>
      </c>
      <c r="AB17" s="42">
        <f t="shared" si="1"/>
        <v>-1</v>
      </c>
      <c r="AC17" s="41"/>
      <c r="AD17" s="17" t="e">
        <f>#REF!</f>
        <v>#REF!</v>
      </c>
      <c r="AE17" s="18" t="e">
        <f>#REF!</f>
        <v>#REF!</v>
      </c>
      <c r="AF17" s="17"/>
      <c r="AG17" s="17"/>
      <c r="AH17" s="32"/>
      <c r="AI17" s="32"/>
      <c r="AJ17" s="32"/>
      <c r="AK17" s="32"/>
      <c r="AL17" s="32"/>
      <c r="AM17" s="32"/>
    </row>
    <row r="18" spans="1:39" ht="15.75" x14ac:dyDescent="0.25">
      <c r="A18" s="59">
        <v>60011</v>
      </c>
      <c r="B18" s="60">
        <v>1</v>
      </c>
      <c r="C18" s="60">
        <v>1</v>
      </c>
      <c r="D18" s="60">
        <v>1</v>
      </c>
      <c r="E18" s="60">
        <v>0</v>
      </c>
      <c r="F18" s="60">
        <v>1</v>
      </c>
      <c r="G18" s="60">
        <v>0</v>
      </c>
      <c r="H18" s="60">
        <v>0</v>
      </c>
      <c r="I18" s="60">
        <v>0</v>
      </c>
      <c r="J18" s="60">
        <v>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30">
        <f t="shared" si="2"/>
        <v>5</v>
      </c>
      <c r="X18" s="31">
        <f t="shared" si="3"/>
        <v>0.23809523809523808</v>
      </c>
      <c r="Y18" s="33">
        <v>2</v>
      </c>
      <c r="Z18" s="62">
        <v>3</v>
      </c>
      <c r="AA18" s="55" t="str">
        <f t="shared" si="4"/>
        <v>понизил</v>
      </c>
      <c r="AB18" s="42">
        <f t="shared" si="1"/>
        <v>-1</v>
      </c>
      <c r="AC18" s="41"/>
      <c r="AD18" s="17" t="e">
        <f>#REF!</f>
        <v>#REF!</v>
      </c>
      <c r="AE18" s="18" t="e">
        <f>#REF!</f>
        <v>#REF!</v>
      </c>
      <c r="AF18" s="17"/>
      <c r="AG18" s="17"/>
      <c r="AH18" s="32"/>
      <c r="AI18" s="32"/>
      <c r="AJ18" s="32"/>
      <c r="AK18" s="32"/>
      <c r="AL18" s="32"/>
      <c r="AM18" s="32"/>
    </row>
    <row r="19" spans="1:39" ht="15.75" x14ac:dyDescent="0.25">
      <c r="A19" s="59">
        <v>60013</v>
      </c>
      <c r="B19" s="60">
        <v>1</v>
      </c>
      <c r="C19" s="60">
        <v>1</v>
      </c>
      <c r="D19" s="60">
        <v>1</v>
      </c>
      <c r="E19" s="60">
        <v>1</v>
      </c>
      <c r="F19" s="60">
        <v>1</v>
      </c>
      <c r="G19" s="60">
        <v>1</v>
      </c>
      <c r="H19" s="60">
        <v>1</v>
      </c>
      <c r="I19" s="60">
        <v>1</v>
      </c>
      <c r="J19" s="60">
        <v>1</v>
      </c>
      <c r="K19" s="60">
        <v>1</v>
      </c>
      <c r="L19" s="60">
        <v>0</v>
      </c>
      <c r="M19" s="60">
        <v>0</v>
      </c>
      <c r="N19" s="60">
        <v>1</v>
      </c>
      <c r="O19" s="60">
        <v>1</v>
      </c>
      <c r="P19" s="60">
        <v>0</v>
      </c>
      <c r="Q19" s="60">
        <v>0</v>
      </c>
      <c r="R19" s="60">
        <v>1</v>
      </c>
      <c r="S19" s="60">
        <v>1</v>
      </c>
      <c r="T19" s="60">
        <v>0</v>
      </c>
      <c r="U19" s="60">
        <v>1</v>
      </c>
      <c r="V19" s="60">
        <v>1</v>
      </c>
      <c r="W19" s="30">
        <f t="shared" si="2"/>
        <v>16</v>
      </c>
      <c r="X19" s="31">
        <f t="shared" si="3"/>
        <v>0.76190476190476186</v>
      </c>
      <c r="Y19" s="33">
        <v>3</v>
      </c>
      <c r="Z19" s="62">
        <v>4</v>
      </c>
      <c r="AA19" s="55" t="str">
        <f t="shared" si="4"/>
        <v>понизил</v>
      </c>
      <c r="AB19" s="42">
        <f t="shared" si="1"/>
        <v>-1</v>
      </c>
      <c r="AC19" s="41"/>
      <c r="AD19" s="17" t="e">
        <f>#REF!</f>
        <v>#REF!</v>
      </c>
      <c r="AE19" s="18">
        <f t="shared" si="0"/>
        <v>0.7142857142857143</v>
      </c>
      <c r="AF19" s="17"/>
      <c r="AG19" s="17"/>
      <c r="AH19" s="32"/>
      <c r="AI19" s="32"/>
      <c r="AJ19" s="32"/>
      <c r="AK19" s="32"/>
      <c r="AL19" s="32"/>
      <c r="AM19" s="32"/>
    </row>
    <row r="20" spans="1:39" ht="15.75" x14ac:dyDescent="0.25">
      <c r="A20" s="59">
        <v>60014</v>
      </c>
      <c r="B20" s="60">
        <v>1</v>
      </c>
      <c r="C20" s="60">
        <v>0</v>
      </c>
      <c r="D20" s="60">
        <v>1</v>
      </c>
      <c r="E20" s="60">
        <v>1</v>
      </c>
      <c r="F20" s="60">
        <v>1</v>
      </c>
      <c r="G20" s="60">
        <v>1</v>
      </c>
      <c r="H20" s="60">
        <v>1</v>
      </c>
      <c r="I20" s="60">
        <v>1</v>
      </c>
      <c r="J20" s="60">
        <v>1</v>
      </c>
      <c r="K20" s="60">
        <v>0</v>
      </c>
      <c r="L20" s="60">
        <v>1</v>
      </c>
      <c r="M20" s="60">
        <v>1</v>
      </c>
      <c r="N20" s="60">
        <v>1</v>
      </c>
      <c r="O20" s="60">
        <v>0</v>
      </c>
      <c r="P20" s="60">
        <v>1</v>
      </c>
      <c r="Q20" s="60">
        <v>1</v>
      </c>
      <c r="R20" s="60">
        <v>0</v>
      </c>
      <c r="S20" s="60">
        <v>0</v>
      </c>
      <c r="T20" s="60">
        <v>0</v>
      </c>
      <c r="U20" s="60">
        <v>1</v>
      </c>
      <c r="V20" s="60">
        <v>1</v>
      </c>
      <c r="W20" s="30">
        <f t="shared" si="2"/>
        <v>15</v>
      </c>
      <c r="X20" s="31">
        <f t="shared" si="3"/>
        <v>0.7142857142857143</v>
      </c>
      <c r="Y20" s="33">
        <v>3</v>
      </c>
      <c r="Z20" s="62">
        <v>5</v>
      </c>
      <c r="AA20" s="55" t="str">
        <f t="shared" si="4"/>
        <v>понизил</v>
      </c>
      <c r="AB20" s="42">
        <f t="shared" si="1"/>
        <v>-2</v>
      </c>
      <c r="AC20" s="41"/>
      <c r="AD20" s="17" t="e">
        <f>#REF!</f>
        <v>#REF!</v>
      </c>
      <c r="AE20" s="18">
        <f t="shared" si="0"/>
        <v>0.19047619047619047</v>
      </c>
      <c r="AF20" s="17"/>
      <c r="AG20" s="17"/>
      <c r="AH20" s="32"/>
      <c r="AI20" s="32"/>
      <c r="AJ20" s="32"/>
      <c r="AK20" s="32"/>
      <c r="AL20" s="32"/>
      <c r="AM20" s="32"/>
    </row>
    <row r="21" spans="1:39" ht="15.75" x14ac:dyDescent="0.25">
      <c r="A21" s="59">
        <v>60015</v>
      </c>
      <c r="B21" s="60">
        <v>1</v>
      </c>
      <c r="C21" s="60">
        <v>1</v>
      </c>
      <c r="D21" s="60">
        <v>1</v>
      </c>
      <c r="E21" s="60">
        <v>0</v>
      </c>
      <c r="F21" s="60">
        <v>1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30">
        <f t="shared" si="2"/>
        <v>4</v>
      </c>
      <c r="X21" s="31">
        <f t="shared" si="3"/>
        <v>0.19047619047619047</v>
      </c>
      <c r="Y21" s="33">
        <v>2</v>
      </c>
      <c r="Z21" s="62">
        <v>3</v>
      </c>
      <c r="AA21" s="55" t="str">
        <f t="shared" si="4"/>
        <v>понизил</v>
      </c>
      <c r="AB21" s="42">
        <f t="shared" si="1"/>
        <v>-1</v>
      </c>
      <c r="AC21" s="41"/>
      <c r="AD21" s="17" t="e">
        <f>#REF!</f>
        <v>#REF!</v>
      </c>
      <c r="AE21" s="18">
        <f t="shared" si="0"/>
        <v>0.76190476190476186</v>
      </c>
      <c r="AF21" s="17"/>
      <c r="AG21" s="17"/>
      <c r="AH21" s="32"/>
      <c r="AI21" s="32"/>
      <c r="AJ21" s="32"/>
      <c r="AK21" s="32"/>
      <c r="AL21" s="32"/>
      <c r="AM21" s="32"/>
    </row>
    <row r="22" spans="1:39" ht="15.75" x14ac:dyDescent="0.25">
      <c r="A22" s="59">
        <v>60016</v>
      </c>
      <c r="B22" s="60">
        <v>1</v>
      </c>
      <c r="C22" s="60">
        <v>1</v>
      </c>
      <c r="D22" s="60">
        <v>1</v>
      </c>
      <c r="E22" s="60">
        <v>1</v>
      </c>
      <c r="F22" s="60">
        <v>1</v>
      </c>
      <c r="G22" s="60">
        <v>0</v>
      </c>
      <c r="H22" s="60">
        <v>1</v>
      </c>
      <c r="I22" s="60">
        <v>0</v>
      </c>
      <c r="J22" s="60">
        <v>1</v>
      </c>
      <c r="K22" s="60">
        <v>0</v>
      </c>
      <c r="L22" s="60">
        <v>1</v>
      </c>
      <c r="M22" s="60">
        <v>1</v>
      </c>
      <c r="N22" s="60">
        <v>1</v>
      </c>
      <c r="O22" s="60">
        <v>1</v>
      </c>
      <c r="P22" s="60">
        <v>1</v>
      </c>
      <c r="Q22" s="60">
        <v>1</v>
      </c>
      <c r="R22" s="60">
        <v>1</v>
      </c>
      <c r="S22" s="60">
        <v>1</v>
      </c>
      <c r="T22" s="60">
        <v>0</v>
      </c>
      <c r="U22" s="60">
        <v>0</v>
      </c>
      <c r="V22" s="60">
        <v>1</v>
      </c>
      <c r="W22" s="30">
        <f t="shared" si="2"/>
        <v>16</v>
      </c>
      <c r="X22" s="31">
        <f t="shared" si="3"/>
        <v>0.76190476190476186</v>
      </c>
      <c r="Y22" s="33">
        <v>3</v>
      </c>
      <c r="Z22" s="62">
        <v>4</v>
      </c>
      <c r="AA22" s="55" t="str">
        <f t="shared" si="4"/>
        <v>понизил</v>
      </c>
      <c r="AB22" s="42">
        <f t="shared" si="1"/>
        <v>-1</v>
      </c>
      <c r="AC22" s="41"/>
      <c r="AD22" s="17" t="e">
        <f>#REF!</f>
        <v>#REF!</v>
      </c>
      <c r="AE22" s="18">
        <f t="shared" si="0"/>
        <v>0.2857142857142857</v>
      </c>
      <c r="AF22" s="17"/>
      <c r="AG22" s="17"/>
      <c r="AH22" s="32"/>
      <c r="AI22" s="32"/>
      <c r="AJ22" s="32"/>
      <c r="AK22" s="32"/>
      <c r="AL22" s="32"/>
      <c r="AM22" s="32"/>
    </row>
    <row r="23" spans="1:39" ht="15.75" x14ac:dyDescent="0.25">
      <c r="A23" s="59">
        <v>60017</v>
      </c>
      <c r="B23" s="60">
        <v>1</v>
      </c>
      <c r="C23" s="60">
        <v>1</v>
      </c>
      <c r="D23" s="60">
        <v>1</v>
      </c>
      <c r="E23" s="60">
        <v>0</v>
      </c>
      <c r="F23" s="60">
        <v>1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1</v>
      </c>
      <c r="V23" s="60">
        <v>1</v>
      </c>
      <c r="W23" s="30">
        <f t="shared" si="2"/>
        <v>6</v>
      </c>
      <c r="X23" s="31">
        <f t="shared" si="3"/>
        <v>0.2857142857142857</v>
      </c>
      <c r="Y23" s="33">
        <v>2</v>
      </c>
      <c r="Z23" s="62">
        <v>4</v>
      </c>
      <c r="AA23" s="55" t="str">
        <f t="shared" si="4"/>
        <v>понизил</v>
      </c>
      <c r="AB23" s="42">
        <f t="shared" si="1"/>
        <v>-2</v>
      </c>
      <c r="AC23" s="41"/>
      <c r="AD23" s="17" t="e">
        <f>#REF!</f>
        <v>#REF!</v>
      </c>
      <c r="AE23" s="18">
        <f t="shared" si="0"/>
        <v>0.52380952380952384</v>
      </c>
      <c r="AF23" s="17"/>
      <c r="AG23" s="17"/>
      <c r="AH23" s="32"/>
      <c r="AI23" s="32"/>
      <c r="AJ23" s="32"/>
      <c r="AK23" s="32"/>
      <c r="AL23" s="32"/>
      <c r="AM23" s="32"/>
    </row>
    <row r="24" spans="1:39" ht="15.75" x14ac:dyDescent="0.25">
      <c r="A24" s="59">
        <v>60018</v>
      </c>
      <c r="B24" s="60">
        <v>1</v>
      </c>
      <c r="C24" s="60">
        <v>0</v>
      </c>
      <c r="D24" s="60">
        <v>1</v>
      </c>
      <c r="E24" s="60">
        <v>0</v>
      </c>
      <c r="F24" s="60">
        <v>1</v>
      </c>
      <c r="G24" s="60">
        <v>1</v>
      </c>
      <c r="H24" s="60">
        <v>1</v>
      </c>
      <c r="I24" s="60">
        <v>1</v>
      </c>
      <c r="J24" s="60">
        <v>1</v>
      </c>
      <c r="K24" s="60">
        <v>1</v>
      </c>
      <c r="L24" s="60">
        <v>0</v>
      </c>
      <c r="M24" s="60">
        <v>0</v>
      </c>
      <c r="N24" s="60">
        <v>0</v>
      </c>
      <c r="O24" s="60">
        <v>0</v>
      </c>
      <c r="P24" s="60">
        <v>1</v>
      </c>
      <c r="Q24" s="60">
        <v>0</v>
      </c>
      <c r="R24" s="60">
        <v>0</v>
      </c>
      <c r="S24" s="60">
        <v>0</v>
      </c>
      <c r="T24" s="60">
        <v>0</v>
      </c>
      <c r="U24" s="60">
        <v>1</v>
      </c>
      <c r="V24" s="60">
        <v>1</v>
      </c>
      <c r="W24" s="30">
        <f t="shared" si="2"/>
        <v>11</v>
      </c>
      <c r="X24" s="31">
        <f t="shared" si="3"/>
        <v>0.52380952380952384</v>
      </c>
      <c r="Y24" s="33">
        <v>2</v>
      </c>
      <c r="Z24" s="62">
        <v>4</v>
      </c>
      <c r="AA24" s="55" t="str">
        <f t="shared" si="4"/>
        <v>понизил</v>
      </c>
      <c r="AB24" s="42">
        <f t="shared" si="1"/>
        <v>-2</v>
      </c>
      <c r="AC24" s="41"/>
      <c r="AD24" s="17" t="e">
        <f>#REF!</f>
        <v>#REF!</v>
      </c>
      <c r="AE24" s="18">
        <f t="shared" si="0"/>
        <v>0.33333333333333331</v>
      </c>
      <c r="AF24" s="17"/>
      <c r="AG24" s="17"/>
      <c r="AH24" s="32"/>
      <c r="AI24" s="32"/>
      <c r="AJ24" s="32"/>
      <c r="AK24" s="32"/>
      <c r="AL24" s="32"/>
      <c r="AM24" s="32"/>
    </row>
    <row r="25" spans="1:39" ht="15.75" x14ac:dyDescent="0.25">
      <c r="A25" s="59">
        <v>60019</v>
      </c>
      <c r="B25" s="60">
        <v>1</v>
      </c>
      <c r="C25" s="60">
        <v>1</v>
      </c>
      <c r="D25" s="60">
        <v>1</v>
      </c>
      <c r="E25" s="60">
        <v>1</v>
      </c>
      <c r="F25" s="60">
        <v>1</v>
      </c>
      <c r="G25" s="60">
        <v>1</v>
      </c>
      <c r="H25" s="60">
        <v>1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30">
        <f t="shared" si="2"/>
        <v>7</v>
      </c>
      <c r="X25" s="31">
        <f t="shared" si="3"/>
        <v>0.33333333333333331</v>
      </c>
      <c r="Y25" s="33">
        <v>2</v>
      </c>
      <c r="Z25" s="62">
        <v>4</v>
      </c>
      <c r="AA25" s="55" t="str">
        <f t="shared" si="4"/>
        <v>понизил</v>
      </c>
      <c r="AB25" s="42">
        <f t="shared" si="1"/>
        <v>-2</v>
      </c>
      <c r="AC25" s="41"/>
      <c r="AD25" s="17" t="e">
        <f>#REF!</f>
        <v>#REF!</v>
      </c>
      <c r="AE25" s="18">
        <f t="shared" si="0"/>
        <v>0.5714285714285714</v>
      </c>
      <c r="AF25" s="17"/>
      <c r="AG25" s="17"/>
      <c r="AH25" s="32"/>
      <c r="AI25" s="32"/>
      <c r="AJ25" s="32"/>
      <c r="AK25" s="32"/>
      <c r="AL25" s="32"/>
      <c r="AM25" s="32"/>
    </row>
    <row r="26" spans="1:39" ht="15.75" x14ac:dyDescent="0.25">
      <c r="A26" s="59">
        <v>60020</v>
      </c>
      <c r="B26" s="60">
        <v>1</v>
      </c>
      <c r="C26" s="60">
        <v>1</v>
      </c>
      <c r="D26" s="60">
        <v>1</v>
      </c>
      <c r="E26" s="60">
        <v>1</v>
      </c>
      <c r="F26" s="60">
        <v>1</v>
      </c>
      <c r="G26" s="60">
        <v>1</v>
      </c>
      <c r="H26" s="60">
        <v>1</v>
      </c>
      <c r="I26" s="60">
        <v>0</v>
      </c>
      <c r="J26" s="60">
        <v>1</v>
      </c>
      <c r="K26" s="60">
        <v>1</v>
      </c>
      <c r="L26" s="60">
        <v>0</v>
      </c>
      <c r="M26" s="60">
        <v>0</v>
      </c>
      <c r="N26" s="60">
        <v>0</v>
      </c>
      <c r="O26" s="60">
        <v>0</v>
      </c>
      <c r="P26" s="60">
        <v>1</v>
      </c>
      <c r="Q26" s="60">
        <v>0</v>
      </c>
      <c r="R26" s="60">
        <v>0</v>
      </c>
      <c r="S26" s="60">
        <v>1</v>
      </c>
      <c r="T26" s="60">
        <v>0</v>
      </c>
      <c r="U26" s="60">
        <v>0</v>
      </c>
      <c r="V26" s="60">
        <v>1</v>
      </c>
      <c r="W26" s="30">
        <f t="shared" si="2"/>
        <v>12</v>
      </c>
      <c r="X26" s="31">
        <f t="shared" si="3"/>
        <v>0.5714285714285714</v>
      </c>
      <c r="Y26" s="33">
        <v>3</v>
      </c>
      <c r="Z26" s="62">
        <v>4</v>
      </c>
      <c r="AA26" s="55" t="str">
        <f t="shared" si="4"/>
        <v>понизил</v>
      </c>
      <c r="AB26" s="42">
        <f t="shared" si="1"/>
        <v>-1</v>
      </c>
      <c r="AC26" s="41"/>
      <c r="AD26" s="17" t="e">
        <f>#REF!</f>
        <v>#REF!</v>
      </c>
      <c r="AE26" s="18">
        <f t="shared" si="0"/>
        <v>0.66666666666666663</v>
      </c>
      <c r="AF26" s="17"/>
      <c r="AG26" s="17"/>
      <c r="AH26" s="32"/>
      <c r="AI26" s="32"/>
      <c r="AJ26" s="32"/>
      <c r="AK26" s="32"/>
      <c r="AL26" s="32"/>
      <c r="AM26" s="32"/>
    </row>
    <row r="27" spans="1:39" ht="15.75" x14ac:dyDescent="0.25">
      <c r="A27" s="59">
        <v>60021</v>
      </c>
      <c r="B27" s="60">
        <v>1</v>
      </c>
      <c r="C27" s="60">
        <v>0</v>
      </c>
      <c r="D27" s="60">
        <v>1</v>
      </c>
      <c r="E27" s="60">
        <v>1</v>
      </c>
      <c r="F27" s="60">
        <v>1</v>
      </c>
      <c r="G27" s="60">
        <v>1</v>
      </c>
      <c r="H27" s="60">
        <v>1</v>
      </c>
      <c r="I27" s="60">
        <v>1</v>
      </c>
      <c r="J27" s="60">
        <v>1</v>
      </c>
      <c r="K27" s="60">
        <v>1</v>
      </c>
      <c r="L27" s="60">
        <v>0</v>
      </c>
      <c r="M27" s="60">
        <v>0</v>
      </c>
      <c r="N27" s="60">
        <v>1</v>
      </c>
      <c r="O27" s="60">
        <v>0</v>
      </c>
      <c r="P27" s="60">
        <v>1</v>
      </c>
      <c r="Q27" s="60">
        <v>1</v>
      </c>
      <c r="R27" s="60">
        <v>0</v>
      </c>
      <c r="S27" s="60">
        <v>0</v>
      </c>
      <c r="T27" s="60">
        <v>1</v>
      </c>
      <c r="U27" s="60">
        <v>0</v>
      </c>
      <c r="V27" s="60">
        <v>1</v>
      </c>
      <c r="W27" s="30">
        <f t="shared" si="2"/>
        <v>14</v>
      </c>
      <c r="X27" s="31">
        <f t="shared" si="3"/>
        <v>0.66666666666666663</v>
      </c>
      <c r="Y27" s="33">
        <v>3</v>
      </c>
      <c r="Z27" s="62">
        <v>4</v>
      </c>
      <c r="AA27" s="55" t="str">
        <f t="shared" si="4"/>
        <v>понизил</v>
      </c>
      <c r="AB27" s="42">
        <f t="shared" si="1"/>
        <v>-1</v>
      </c>
      <c r="AC27" s="41"/>
      <c r="AD27" s="17" t="e">
        <f>#REF!</f>
        <v>#REF!</v>
      </c>
      <c r="AE27" s="18">
        <f t="shared" si="0"/>
        <v>0.19047619047619047</v>
      </c>
      <c r="AF27" s="17"/>
      <c r="AG27" s="17"/>
      <c r="AH27" s="32"/>
      <c r="AI27" s="32"/>
      <c r="AJ27" s="32"/>
      <c r="AK27" s="32"/>
      <c r="AL27" s="32"/>
      <c r="AM27" s="32"/>
    </row>
    <row r="28" spans="1:39" ht="15.75" x14ac:dyDescent="0.25">
      <c r="A28" s="59">
        <v>60022</v>
      </c>
      <c r="B28" s="60">
        <v>0</v>
      </c>
      <c r="C28" s="60">
        <v>1</v>
      </c>
      <c r="D28" s="60">
        <v>1</v>
      </c>
      <c r="E28" s="60">
        <v>1</v>
      </c>
      <c r="F28" s="60">
        <v>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30">
        <f t="shared" si="2"/>
        <v>4</v>
      </c>
      <c r="X28" s="31">
        <f t="shared" si="3"/>
        <v>0.19047619047619047</v>
      </c>
      <c r="Y28" s="33">
        <v>2</v>
      </c>
      <c r="Z28" s="62">
        <v>3</v>
      </c>
      <c r="AA28" s="55" t="str">
        <f t="shared" si="4"/>
        <v>понизил</v>
      </c>
      <c r="AB28" s="42">
        <f t="shared" si="1"/>
        <v>-1</v>
      </c>
      <c r="AC28" s="41"/>
      <c r="AD28" s="17" t="e">
        <f>#REF!</f>
        <v>#REF!</v>
      </c>
      <c r="AE28" s="18">
        <f t="shared" si="0"/>
        <v>0.5714285714285714</v>
      </c>
      <c r="AF28" s="17"/>
      <c r="AG28" s="17"/>
      <c r="AH28" s="32"/>
      <c r="AI28" s="32"/>
      <c r="AJ28" s="32"/>
      <c r="AK28" s="32"/>
      <c r="AL28" s="32"/>
      <c r="AM28" s="32"/>
    </row>
    <row r="29" spans="1:39" ht="15.75" x14ac:dyDescent="0.25">
      <c r="A29" s="59">
        <v>60023</v>
      </c>
      <c r="B29" s="60">
        <v>1</v>
      </c>
      <c r="C29" s="60">
        <v>0</v>
      </c>
      <c r="D29" s="60">
        <v>1</v>
      </c>
      <c r="E29" s="60">
        <v>0</v>
      </c>
      <c r="F29" s="60">
        <v>1</v>
      </c>
      <c r="G29" s="60">
        <v>0</v>
      </c>
      <c r="H29" s="60">
        <v>1</v>
      </c>
      <c r="I29" s="60">
        <v>1</v>
      </c>
      <c r="J29" s="60">
        <v>0</v>
      </c>
      <c r="K29" s="60">
        <v>0</v>
      </c>
      <c r="L29" s="60">
        <v>0</v>
      </c>
      <c r="M29" s="60">
        <v>0</v>
      </c>
      <c r="N29" s="60">
        <v>1</v>
      </c>
      <c r="O29" s="60">
        <v>1</v>
      </c>
      <c r="P29" s="60">
        <v>1</v>
      </c>
      <c r="Q29" s="60">
        <v>1</v>
      </c>
      <c r="R29" s="60">
        <v>0</v>
      </c>
      <c r="S29" s="60">
        <v>1</v>
      </c>
      <c r="T29" s="60">
        <v>1</v>
      </c>
      <c r="U29" s="60">
        <v>0</v>
      </c>
      <c r="V29" s="60">
        <v>1</v>
      </c>
      <c r="W29" s="30">
        <f t="shared" si="2"/>
        <v>12</v>
      </c>
      <c r="X29" s="31">
        <f t="shared" si="3"/>
        <v>0.5714285714285714</v>
      </c>
      <c r="Y29" s="33">
        <v>2</v>
      </c>
      <c r="Z29" s="62">
        <v>4</v>
      </c>
      <c r="AA29" s="55" t="str">
        <f t="shared" si="4"/>
        <v>понизил</v>
      </c>
      <c r="AB29" s="42">
        <f t="shared" si="1"/>
        <v>-2</v>
      </c>
      <c r="AC29" s="41"/>
      <c r="AD29" s="17" t="e">
        <f>#REF!</f>
        <v>#REF!</v>
      </c>
      <c r="AE29" s="18">
        <f t="shared" si="0"/>
        <v>0.14285714285714285</v>
      </c>
      <c r="AF29" s="17"/>
      <c r="AG29" s="17"/>
      <c r="AH29" s="32"/>
      <c r="AI29" s="32"/>
      <c r="AJ29" s="32"/>
      <c r="AK29" s="32"/>
      <c r="AL29" s="32"/>
      <c r="AM29" s="32"/>
    </row>
    <row r="30" spans="1:39" ht="15.75" x14ac:dyDescent="0.25">
      <c r="A30" s="59">
        <v>60024</v>
      </c>
      <c r="B30" s="60">
        <v>1</v>
      </c>
      <c r="C30" s="60">
        <v>1</v>
      </c>
      <c r="D30" s="60">
        <v>1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30">
        <f t="shared" si="2"/>
        <v>3</v>
      </c>
      <c r="X30" s="31">
        <f t="shared" si="3"/>
        <v>0.14285714285714285</v>
      </c>
      <c r="Y30" s="33">
        <v>2</v>
      </c>
      <c r="Z30" s="62">
        <v>3</v>
      </c>
      <c r="AA30" s="55" t="str">
        <f t="shared" si="4"/>
        <v>понизил</v>
      </c>
      <c r="AB30" s="42">
        <f t="shared" si="1"/>
        <v>-1</v>
      </c>
      <c r="AC30" s="41"/>
      <c r="AD30" s="17" t="e">
        <f>#REF!</f>
        <v>#REF!</v>
      </c>
      <c r="AE30" s="18" t="e">
        <f>#REF!</f>
        <v>#REF!</v>
      </c>
      <c r="AF30" s="17"/>
      <c r="AG30" s="17"/>
      <c r="AH30" s="32"/>
      <c r="AI30" s="32"/>
      <c r="AJ30" s="32"/>
      <c r="AK30" s="32"/>
      <c r="AL30" s="32"/>
      <c r="AM30" s="32"/>
    </row>
    <row r="31" spans="1:39" ht="15.75" x14ac:dyDescent="0.25">
      <c r="A31" s="59">
        <v>60026</v>
      </c>
      <c r="B31" s="60">
        <v>1</v>
      </c>
      <c r="C31" s="60">
        <v>0</v>
      </c>
      <c r="D31" s="60">
        <v>1</v>
      </c>
      <c r="E31" s="60">
        <v>0</v>
      </c>
      <c r="F31" s="60">
        <v>0</v>
      </c>
      <c r="G31" s="60">
        <v>0</v>
      </c>
      <c r="H31" s="60">
        <v>1</v>
      </c>
      <c r="I31" s="60">
        <v>0</v>
      </c>
      <c r="J31" s="60">
        <v>1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</v>
      </c>
      <c r="W31" s="30">
        <f t="shared" si="2"/>
        <v>5</v>
      </c>
      <c r="X31" s="31">
        <f t="shared" si="3"/>
        <v>0.23809523809523808</v>
      </c>
      <c r="Y31" s="33">
        <v>2</v>
      </c>
      <c r="Z31" s="62">
        <v>4</v>
      </c>
      <c r="AA31" s="55" t="str">
        <f t="shared" si="4"/>
        <v>понизил</v>
      </c>
      <c r="AB31" s="42">
        <f t="shared" si="1"/>
        <v>-2</v>
      </c>
      <c r="AC31" s="41"/>
      <c r="AD31" s="17" t="e">
        <f>#REF!</f>
        <v>#REF!</v>
      </c>
      <c r="AE31" s="18">
        <f t="shared" si="0"/>
        <v>0.38095238095238093</v>
      </c>
      <c r="AF31" s="17"/>
      <c r="AG31" s="17"/>
      <c r="AH31" s="32"/>
      <c r="AI31" s="32"/>
      <c r="AJ31" s="32"/>
      <c r="AK31" s="32"/>
      <c r="AL31" s="32"/>
      <c r="AM31" s="32"/>
    </row>
    <row r="32" spans="1:39" ht="15.75" x14ac:dyDescent="0.25">
      <c r="A32" s="59">
        <v>60027</v>
      </c>
      <c r="B32" s="60">
        <v>1</v>
      </c>
      <c r="C32" s="60">
        <v>1</v>
      </c>
      <c r="D32" s="60">
        <v>1</v>
      </c>
      <c r="E32" s="60">
        <v>0</v>
      </c>
      <c r="F32" s="60">
        <v>1</v>
      </c>
      <c r="G32" s="60">
        <v>0</v>
      </c>
      <c r="H32" s="60">
        <v>0</v>
      </c>
      <c r="I32" s="60">
        <v>0</v>
      </c>
      <c r="J32" s="60">
        <v>1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1</v>
      </c>
      <c r="Q32" s="60">
        <v>0</v>
      </c>
      <c r="R32" s="60">
        <v>0</v>
      </c>
      <c r="S32" s="60">
        <v>0</v>
      </c>
      <c r="T32" s="60">
        <v>1</v>
      </c>
      <c r="U32" s="60">
        <v>0</v>
      </c>
      <c r="V32" s="60">
        <v>1</v>
      </c>
      <c r="W32" s="30">
        <f t="shared" si="2"/>
        <v>8</v>
      </c>
      <c r="X32" s="31">
        <f t="shared" si="3"/>
        <v>0.38095238095238093</v>
      </c>
      <c r="Y32" s="33">
        <v>2</v>
      </c>
      <c r="Z32" s="62">
        <v>4</v>
      </c>
      <c r="AA32" s="55" t="str">
        <f t="shared" si="4"/>
        <v>понизил</v>
      </c>
      <c r="AB32" s="42">
        <f t="shared" si="1"/>
        <v>-2</v>
      </c>
      <c r="AC32" s="41"/>
      <c r="AD32" s="17" t="e">
        <f>#REF!</f>
        <v>#REF!</v>
      </c>
      <c r="AE32" s="18" t="e">
        <f>#REF!</f>
        <v>#REF!</v>
      </c>
      <c r="AF32" s="17"/>
      <c r="AG32" s="17"/>
      <c r="AH32" s="32"/>
      <c r="AI32" s="32"/>
      <c r="AJ32" s="32"/>
      <c r="AK32" s="32"/>
      <c r="AL32" s="32"/>
      <c r="AM32" s="32"/>
    </row>
    <row r="33" spans="1:30" ht="16.5" thickBot="1" x14ac:dyDescent="0.3">
      <c r="A33" s="63"/>
      <c r="B33" s="25">
        <v>27</v>
      </c>
      <c r="C33" s="25">
        <v>15</v>
      </c>
      <c r="D33" s="25">
        <f>SUM(D10:D32)</f>
        <v>23</v>
      </c>
      <c r="E33" s="25">
        <f>SUM(E10:E32)</f>
        <v>11</v>
      </c>
      <c r="F33" s="25">
        <f>SUM(F10:F32)</f>
        <v>19</v>
      </c>
      <c r="G33" s="25">
        <f>SUM(G10:G32)</f>
        <v>11</v>
      </c>
      <c r="H33" s="25">
        <v>12</v>
      </c>
      <c r="I33" s="25">
        <f t="shared" ref="I33:V33" si="5">SUM(I10:I32)</f>
        <v>10</v>
      </c>
      <c r="J33" s="25">
        <f t="shared" si="5"/>
        <v>13</v>
      </c>
      <c r="K33" s="25">
        <f t="shared" si="5"/>
        <v>7</v>
      </c>
      <c r="L33" s="25">
        <f t="shared" si="5"/>
        <v>4</v>
      </c>
      <c r="M33" s="25">
        <f t="shared" si="5"/>
        <v>3</v>
      </c>
      <c r="N33" s="25">
        <f t="shared" si="5"/>
        <v>7</v>
      </c>
      <c r="O33" s="25">
        <f t="shared" si="5"/>
        <v>5</v>
      </c>
      <c r="P33" s="25">
        <f t="shared" si="5"/>
        <v>9</v>
      </c>
      <c r="Q33" s="25">
        <f t="shared" si="5"/>
        <v>6</v>
      </c>
      <c r="R33" s="25">
        <f t="shared" si="5"/>
        <v>4</v>
      </c>
      <c r="S33" s="25">
        <f t="shared" si="5"/>
        <v>7</v>
      </c>
      <c r="T33" s="25">
        <f t="shared" si="5"/>
        <v>5</v>
      </c>
      <c r="U33" s="25">
        <f t="shared" si="5"/>
        <v>9</v>
      </c>
      <c r="V33" s="25">
        <f t="shared" si="5"/>
        <v>18</v>
      </c>
      <c r="W33" s="72"/>
      <c r="X33" s="73"/>
      <c r="Y33" s="35"/>
      <c r="Z33" s="35"/>
      <c r="AA33" s="34"/>
      <c r="AB33" s="44"/>
      <c r="AC33" s="43"/>
    </row>
    <row r="34" spans="1:30" x14ac:dyDescent="0.25">
      <c r="B34" s="26">
        <v>0.96</v>
      </c>
      <c r="C34" s="26">
        <v>0.65</v>
      </c>
      <c r="D34" s="26">
        <v>1</v>
      </c>
      <c r="E34" s="26">
        <v>0.48</v>
      </c>
      <c r="F34" s="26">
        <v>0.83</v>
      </c>
      <c r="G34" s="26">
        <v>0.48</v>
      </c>
      <c r="H34" s="26">
        <v>0.52</v>
      </c>
      <c r="I34" s="26">
        <v>0.43</v>
      </c>
      <c r="J34" s="26">
        <v>0.56999999999999995</v>
      </c>
      <c r="K34" s="26">
        <v>0.3</v>
      </c>
      <c r="L34" s="26">
        <v>0.17</v>
      </c>
      <c r="M34" s="26">
        <v>0.13</v>
      </c>
      <c r="N34" s="26">
        <v>0.3</v>
      </c>
      <c r="O34" s="26">
        <v>0.22</v>
      </c>
      <c r="P34" s="26">
        <v>0.39</v>
      </c>
      <c r="Q34" s="26">
        <v>0.26</v>
      </c>
      <c r="R34" s="26">
        <v>0.17</v>
      </c>
      <c r="S34" s="26">
        <v>0.3</v>
      </c>
      <c r="T34" s="26">
        <v>0.22</v>
      </c>
      <c r="U34" s="26">
        <v>0.39</v>
      </c>
      <c r="V34" s="26">
        <v>0.78</v>
      </c>
      <c r="AB34" s="17" t="s">
        <v>32</v>
      </c>
      <c r="AC34" s="17" t="s">
        <v>33</v>
      </c>
      <c r="AD34" s="17" t="s">
        <v>34</v>
      </c>
    </row>
    <row r="35" spans="1:30" x14ac:dyDescent="0.25">
      <c r="B35" s="61">
        <f>SUM(B10:B34)</f>
        <v>49.96</v>
      </c>
      <c r="AB35" s="17">
        <f>COUNTIF(AA10:AA32,"подтвердил")</f>
        <v>0</v>
      </c>
      <c r="AC35" s="17">
        <f>COUNTIF(AA10:AA32,"понизил")</f>
        <v>23</v>
      </c>
      <c r="AD35" s="17">
        <f>COUNTIF(AA10:AA32,"повысил")</f>
        <v>0</v>
      </c>
    </row>
  </sheetData>
  <mergeCells count="3">
    <mergeCell ref="B2:W4"/>
    <mergeCell ref="D6:P7"/>
    <mergeCell ref="W33:X33"/>
  </mergeCells>
  <conditionalFormatting sqref="AB10:AB32">
    <cfRule type="cellIs" dxfId="6" priority="6" operator="lessThanOrEqual">
      <formula>-2</formula>
    </cfRule>
  </conditionalFormatting>
  <conditionalFormatting sqref="AA10:AA32">
    <cfRule type="containsText" dxfId="5" priority="1" operator="containsText" text="подтвердил">
      <formula>NOT(ISERROR(SEARCH("подтвердил",AA10)))</formula>
    </cfRule>
    <cfRule type="containsText" dxfId="4" priority="2" operator="containsText" text="подтвердил">
      <formula>NOT(ISERROR(SEARCH("подтвердил",AA10)))</formula>
    </cfRule>
    <cfRule type="containsText" dxfId="3" priority="3" operator="containsText" text="повысил">
      <formula>NOT(ISERROR(SEARCH("повысил",AA10)))</formula>
    </cfRule>
    <cfRule type="containsText" dxfId="2" priority="4" operator="containsText" text="понизил">
      <formula>NOT(ISERROR(SEARCH("понизил",AA10)))</formula>
    </cfRule>
    <cfRule type="containsText" dxfId="1" priority="5" operator="containsText" text="потвердил">
      <formula>NOT(ISERROR(SEARCH("потвердил",AA10)))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3"/>
  <sheetViews>
    <sheetView topLeftCell="A25" zoomScale="85" zoomScaleNormal="85" workbookViewId="0">
      <selection activeCell="E20" sqref="E20:X20"/>
    </sheetView>
  </sheetViews>
  <sheetFormatPr defaultRowHeight="15" x14ac:dyDescent="0.2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101" t="s">
        <v>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3"/>
    </row>
    <row r="3" spans="1:29" ht="21" x14ac:dyDescent="0.35">
      <c r="C3" s="118" t="s">
        <v>19</v>
      </c>
      <c r="D3" s="118"/>
      <c r="E3" s="118"/>
      <c r="F3" s="119"/>
      <c r="G3" s="5"/>
      <c r="H3" s="6"/>
      <c r="I3" s="104"/>
      <c r="J3" s="104"/>
      <c r="M3" s="8">
        <v>2020</v>
      </c>
      <c r="O3" s="105" t="s">
        <v>0</v>
      </c>
      <c r="P3" s="92"/>
      <c r="Q3" s="92"/>
      <c r="R3" s="92"/>
      <c r="S3" s="92"/>
      <c r="T3" s="92"/>
      <c r="U3" s="92"/>
      <c r="V3" s="92"/>
      <c r="W3" s="92"/>
      <c r="X3" s="106"/>
    </row>
    <row r="4" spans="1:29" ht="15.75" x14ac:dyDescent="0.25">
      <c r="A4" s="112" t="s">
        <v>1</v>
      </c>
      <c r="B4" s="113"/>
      <c r="C4" s="113"/>
      <c r="D4" s="113"/>
      <c r="E4" s="113"/>
      <c r="F4" s="113"/>
      <c r="G4" s="114" t="s">
        <v>48</v>
      </c>
      <c r="H4" s="114"/>
      <c r="I4" s="114"/>
      <c r="J4" s="114"/>
      <c r="K4" s="115"/>
      <c r="L4" s="115"/>
      <c r="M4" s="115"/>
      <c r="N4" s="115"/>
      <c r="O4" s="114"/>
      <c r="P4" s="114"/>
      <c r="Q4" s="114"/>
      <c r="R4" s="116"/>
      <c r="S4" s="116"/>
      <c r="T4" s="116"/>
      <c r="U4" s="116"/>
      <c r="V4" s="116"/>
      <c r="W4" s="116"/>
      <c r="X4" s="117"/>
    </row>
    <row r="5" spans="1:29" ht="19.5" x14ac:dyDescent="0.35">
      <c r="A5" s="10" t="s">
        <v>2</v>
      </c>
      <c r="B5" s="9"/>
      <c r="C5" s="9"/>
      <c r="D5" s="109" t="s">
        <v>12</v>
      </c>
      <c r="E5" s="110"/>
      <c r="F5" s="110"/>
      <c r="G5" s="110"/>
      <c r="H5" s="111"/>
      <c r="I5" s="24">
        <v>20</v>
      </c>
      <c r="J5" s="11"/>
      <c r="K5" s="14"/>
      <c r="L5" s="15"/>
      <c r="M5" s="15"/>
      <c r="N5" s="16"/>
      <c r="O5" s="107"/>
      <c r="P5" s="107"/>
      <c r="Q5" s="107"/>
      <c r="R5" s="107"/>
      <c r="S5" s="107"/>
      <c r="T5" s="107"/>
      <c r="U5" s="107"/>
      <c r="V5" s="107"/>
      <c r="W5" s="107"/>
      <c r="X5" s="108"/>
    </row>
    <row r="6" spans="1:29" ht="31.5" customHeight="1" x14ac:dyDescent="0.25">
      <c r="A6" s="98" t="s">
        <v>3</v>
      </c>
      <c r="B6" s="99"/>
      <c r="C6" s="99" t="s">
        <v>4</v>
      </c>
      <c r="D6" s="99"/>
      <c r="E6" s="100" t="s">
        <v>13</v>
      </c>
      <c r="F6" s="100"/>
      <c r="G6" s="37">
        <v>5</v>
      </c>
      <c r="H6" s="37">
        <v>4</v>
      </c>
      <c r="I6" s="37">
        <v>3</v>
      </c>
      <c r="J6" s="37">
        <v>2</v>
      </c>
      <c r="K6" s="12" t="s">
        <v>10</v>
      </c>
      <c r="L6" s="12" t="s">
        <v>11</v>
      </c>
      <c r="M6" s="13" t="s">
        <v>14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95" t="s">
        <v>49</v>
      </c>
      <c r="B7" s="95"/>
      <c r="C7" s="96">
        <v>27</v>
      </c>
      <c r="D7" s="96"/>
      <c r="E7" s="97">
        <v>23</v>
      </c>
      <c r="F7" s="97"/>
      <c r="G7" s="38">
        <f>Поэлементный!Z2</f>
        <v>0</v>
      </c>
      <c r="H7" s="38">
        <f>Поэлементный!Z3</f>
        <v>1</v>
      </c>
      <c r="I7" s="38">
        <f>Поэлементный!Z4</f>
        <v>6</v>
      </c>
      <c r="J7" s="38">
        <f>Поэлементный!Z5</f>
        <v>16</v>
      </c>
      <c r="K7" s="22">
        <f>(G7+H7)/E7</f>
        <v>4.3478260869565216E-2</v>
      </c>
      <c r="L7" s="22">
        <f>(G7+H7+I7)/E7</f>
        <v>0.30434782608695654</v>
      </c>
      <c r="M7" s="23">
        <f>J7/E7</f>
        <v>0.69565217391304346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82" t="s">
        <v>5</v>
      </c>
      <c r="B8" s="83"/>
      <c r="C8" s="83"/>
      <c r="D8" s="83"/>
      <c r="E8" s="84" t="s">
        <v>6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</row>
    <row r="9" spans="1:29" ht="15.75" x14ac:dyDescent="0.25">
      <c r="A9" s="82"/>
      <c r="B9" s="83"/>
      <c r="C9" s="83"/>
      <c r="D9" s="83"/>
      <c r="E9" s="40">
        <f>Поэлементный!B9</f>
        <v>1</v>
      </c>
      <c r="F9" s="40">
        <f>Поэлементный!C9</f>
        <v>2</v>
      </c>
      <c r="G9" s="40">
        <f>Поэлементный!D9</f>
        <v>3</v>
      </c>
      <c r="H9" s="40">
        <f>Поэлементный!E9</f>
        <v>4</v>
      </c>
      <c r="I9" s="40">
        <f>Поэлементный!F9</f>
        <v>5</v>
      </c>
      <c r="J9" s="40">
        <f>Поэлементный!G9</f>
        <v>6</v>
      </c>
      <c r="K9" s="40">
        <f>Поэлементный!H9</f>
        <v>7</v>
      </c>
      <c r="L9" s="40">
        <f>Поэлементный!I9</f>
        <v>8</v>
      </c>
      <c r="M9" s="40">
        <f>Поэлементный!J9</f>
        <v>9</v>
      </c>
      <c r="N9" s="40">
        <f>Поэлементный!K9</f>
        <v>10</v>
      </c>
      <c r="O9" s="40">
        <f>Поэлементный!L9</f>
        <v>11</v>
      </c>
      <c r="P9" s="40">
        <f>Поэлементный!M9</f>
        <v>12</v>
      </c>
      <c r="Q9" s="40">
        <f>Поэлементный!N9</f>
        <v>13</v>
      </c>
      <c r="R9" s="40">
        <f>Поэлементный!O9</f>
        <v>14</v>
      </c>
      <c r="S9" s="40">
        <f>Поэлементный!P9</f>
        <v>15</v>
      </c>
      <c r="T9" s="40">
        <f>Поэлементный!Q9</f>
        <v>16</v>
      </c>
      <c r="U9" s="40">
        <f>Поэлементный!R9</f>
        <v>17</v>
      </c>
      <c r="V9" s="40">
        <f>Поэлементный!S9</f>
        <v>18</v>
      </c>
      <c r="W9" s="40">
        <f>Поэлементный!T9</f>
        <v>19</v>
      </c>
      <c r="X9" s="40">
        <f>Поэлементный!V9</f>
        <v>21</v>
      </c>
    </row>
    <row r="10" spans="1:29" ht="15.75" x14ac:dyDescent="0.25">
      <c r="A10" s="76" t="str">
        <f>A7</f>
        <v>6 А</v>
      </c>
      <c r="B10" s="77"/>
      <c r="C10" s="77"/>
      <c r="D10" s="78"/>
      <c r="E10" s="20">
        <f>Поэлементный!B33</f>
        <v>27</v>
      </c>
      <c r="F10" s="20">
        <f>Поэлементный!C33</f>
        <v>15</v>
      </c>
      <c r="G10" s="20">
        <f>Поэлементный!D33</f>
        <v>23</v>
      </c>
      <c r="H10" s="20">
        <f>Поэлементный!E33</f>
        <v>11</v>
      </c>
      <c r="I10" s="20">
        <f>Поэлементный!F33</f>
        <v>19</v>
      </c>
      <c r="J10" s="20">
        <f>Поэлементный!G33</f>
        <v>11</v>
      </c>
      <c r="K10" s="20">
        <f>Поэлементный!H33</f>
        <v>12</v>
      </c>
      <c r="L10" s="20">
        <f>Поэлементный!I33</f>
        <v>10</v>
      </c>
      <c r="M10" s="20">
        <f>Поэлементный!J33</f>
        <v>13</v>
      </c>
      <c r="N10" s="20">
        <f>Поэлементный!K33</f>
        <v>7</v>
      </c>
      <c r="O10" s="20">
        <f>Поэлементный!L33</f>
        <v>4</v>
      </c>
      <c r="P10" s="20">
        <f>Поэлементный!M33</f>
        <v>3</v>
      </c>
      <c r="Q10" s="20">
        <f>Поэлементный!N33</f>
        <v>7</v>
      </c>
      <c r="R10" s="20">
        <f>Поэлементный!O33</f>
        <v>5</v>
      </c>
      <c r="S10" s="20">
        <f>Поэлементный!P33</f>
        <v>9</v>
      </c>
      <c r="T10" s="20">
        <f>Поэлементный!Q33</f>
        <v>6</v>
      </c>
      <c r="U10" s="20">
        <f>Поэлементный!R33</f>
        <v>4</v>
      </c>
      <c r="V10" s="20">
        <f>Поэлементный!S33</f>
        <v>7</v>
      </c>
      <c r="W10" s="20">
        <f>Поэлементный!T33</f>
        <v>5</v>
      </c>
      <c r="X10" s="20">
        <f>Поэлементный!V33</f>
        <v>18</v>
      </c>
    </row>
    <row r="11" spans="1:29" x14ac:dyDescent="0.25">
      <c r="A11" s="79"/>
      <c r="B11" s="80"/>
      <c r="C11" s="80"/>
      <c r="D11" s="81"/>
      <c r="E11" s="21">
        <f>E10/$E$7</f>
        <v>1.173913043478261</v>
      </c>
      <c r="F11" s="21">
        <f t="shared" ref="F11:P11" si="0">F10/$E$7</f>
        <v>0.65217391304347827</v>
      </c>
      <c r="G11" s="21">
        <f t="shared" si="0"/>
        <v>1</v>
      </c>
      <c r="H11" s="21">
        <f t="shared" si="0"/>
        <v>0.47826086956521741</v>
      </c>
      <c r="I11" s="21">
        <f t="shared" si="0"/>
        <v>0.82608695652173914</v>
      </c>
      <c r="J11" s="21">
        <f t="shared" si="0"/>
        <v>0.47826086956521741</v>
      </c>
      <c r="K11" s="21">
        <f t="shared" si="0"/>
        <v>0.52173913043478259</v>
      </c>
      <c r="L11" s="21">
        <f t="shared" si="0"/>
        <v>0.43478260869565216</v>
      </c>
      <c r="M11" s="21">
        <f t="shared" si="0"/>
        <v>0.56521739130434778</v>
      </c>
      <c r="N11" s="21">
        <f t="shared" si="0"/>
        <v>0.30434782608695654</v>
      </c>
      <c r="O11" s="21">
        <f t="shared" si="0"/>
        <v>0.17391304347826086</v>
      </c>
      <c r="P11" s="21">
        <f t="shared" si="0"/>
        <v>0.13043478260869565</v>
      </c>
      <c r="Q11" s="21">
        <f>Q10/$E$7</f>
        <v>0.30434782608695654</v>
      </c>
      <c r="R11" s="21">
        <f t="shared" ref="R11:W11" si="1">R10/$E$7</f>
        <v>0.21739130434782608</v>
      </c>
      <c r="S11" s="21">
        <f t="shared" si="1"/>
        <v>0.39130434782608697</v>
      </c>
      <c r="T11" s="21">
        <f t="shared" si="1"/>
        <v>0.2608695652173913</v>
      </c>
      <c r="U11" s="21">
        <f t="shared" si="1"/>
        <v>0.17391304347826086</v>
      </c>
      <c r="V11" s="21">
        <f t="shared" si="1"/>
        <v>0.30434782608695654</v>
      </c>
      <c r="W11" s="21">
        <f t="shared" si="1"/>
        <v>0.21739130434782608</v>
      </c>
      <c r="X11" s="21">
        <f>X10/$E$7</f>
        <v>0.78260869565217395</v>
      </c>
    </row>
    <row r="12" spans="1:29" ht="15.75" x14ac:dyDescent="0.25">
      <c r="A12" s="88" t="s">
        <v>24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0"/>
    </row>
    <row r="13" spans="1:29" ht="19.899999999999999" customHeight="1" x14ac:dyDescent="0.25">
      <c r="A13" s="91" t="s">
        <v>7</v>
      </c>
      <c r="B13" s="92"/>
      <c r="C13" s="92"/>
      <c r="D13" s="93"/>
      <c r="E13" s="94" t="s">
        <v>23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9" ht="19.899999999999999" customHeight="1" x14ac:dyDescent="0.25">
      <c r="A14" s="87">
        <v>1</v>
      </c>
      <c r="B14" s="87"/>
      <c r="C14" s="87"/>
      <c r="D14" s="87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9" ht="19.899999999999999" customHeight="1" x14ac:dyDescent="0.25">
      <c r="A15" s="74">
        <v>2</v>
      </c>
      <c r="B15" s="74"/>
      <c r="C15" s="74"/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  <row r="16" spans="1:29" ht="19.899999999999999" customHeight="1" x14ac:dyDescent="0.25">
      <c r="A16" s="74">
        <v>3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ht="19.899999999999999" customHeight="1" x14ac:dyDescent="0.25">
      <c r="A17" s="74">
        <v>4</v>
      </c>
      <c r="B17" s="74"/>
      <c r="C17" s="74"/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1:24" ht="19.899999999999999" customHeight="1" x14ac:dyDescent="0.25">
      <c r="A18" s="74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1:24" ht="19.899999999999999" customHeight="1" x14ac:dyDescent="0.25">
      <c r="A19" s="74">
        <v>6</v>
      </c>
      <c r="B19" s="74"/>
      <c r="C19" s="74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1:24" ht="19.899999999999999" customHeight="1" x14ac:dyDescent="0.25">
      <c r="A20" s="74">
        <v>7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ht="19.899999999999999" customHeight="1" x14ac:dyDescent="0.25">
      <c r="A21" s="74">
        <v>8</v>
      </c>
      <c r="B21" s="74"/>
      <c r="C21" s="74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  <row r="22" spans="1:24" ht="19.899999999999999" customHeight="1" x14ac:dyDescent="0.25">
      <c r="A22" s="74">
        <v>9</v>
      </c>
      <c r="B22" s="74"/>
      <c r="C22" s="74"/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ht="19.899999999999999" customHeight="1" x14ac:dyDescent="0.25">
      <c r="A23" s="74">
        <v>10</v>
      </c>
      <c r="B23" s="74"/>
      <c r="C23" s="74"/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</row>
    <row r="24" spans="1:24" ht="19.899999999999999" customHeight="1" x14ac:dyDescent="0.25">
      <c r="A24" s="74">
        <v>11</v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</row>
    <row r="25" spans="1:24" ht="19.899999999999999" customHeight="1" x14ac:dyDescent="0.25">
      <c r="A25" s="74">
        <v>12</v>
      </c>
      <c r="B25" s="74"/>
      <c r="C25" s="74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</row>
    <row r="26" spans="1:24" ht="19.899999999999999" customHeight="1" x14ac:dyDescent="0.25">
      <c r="A26" s="74">
        <v>13</v>
      </c>
      <c r="B26" s="74"/>
      <c r="C26" s="74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spans="1:24" ht="19.899999999999999" customHeight="1" x14ac:dyDescent="0.25">
      <c r="A27" s="74">
        <v>14</v>
      </c>
      <c r="B27" s="74"/>
      <c r="C27" s="74"/>
      <c r="D27" s="74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</row>
    <row r="28" spans="1:24" ht="19.899999999999999" customHeight="1" x14ac:dyDescent="0.25">
      <c r="A28" s="74">
        <v>15</v>
      </c>
      <c r="B28" s="74"/>
      <c r="C28" s="74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</row>
    <row r="29" spans="1:24" ht="19.899999999999999" customHeight="1" x14ac:dyDescent="0.25">
      <c r="A29" s="74">
        <v>16</v>
      </c>
      <c r="B29" s="74"/>
      <c r="C29" s="74"/>
      <c r="D29" s="7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1:24" ht="19.899999999999999" customHeight="1" x14ac:dyDescent="0.25">
      <c r="A30" s="74">
        <v>17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</row>
    <row r="31" spans="1:24" ht="19.899999999999999" customHeight="1" x14ac:dyDescent="0.25">
      <c r="A31" s="74">
        <v>18</v>
      </c>
      <c r="B31" s="74"/>
      <c r="C31" s="74"/>
      <c r="D31" s="7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</row>
    <row r="32" spans="1:24" ht="19.899999999999999" customHeight="1" x14ac:dyDescent="0.25">
      <c r="A32" s="74">
        <v>19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</row>
    <row r="33" spans="1:24" ht="19.899999999999999" customHeight="1" x14ac:dyDescent="0.25">
      <c r="A33" s="74">
        <v>20</v>
      </c>
      <c r="B33" s="74"/>
      <c r="C33" s="74"/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</row>
  </sheetData>
  <mergeCells count="60">
    <mergeCell ref="A2:X2"/>
    <mergeCell ref="I3:J3"/>
    <mergeCell ref="O3:X3"/>
    <mergeCell ref="O5:X5"/>
    <mergeCell ref="D5:H5"/>
    <mergeCell ref="A4:F4"/>
    <mergeCell ref="G4:X4"/>
    <mergeCell ref="C3:F3"/>
    <mergeCell ref="A7:B7"/>
    <mergeCell ref="C7:D7"/>
    <mergeCell ref="E7:F7"/>
    <mergeCell ref="A6:B6"/>
    <mergeCell ref="C6:D6"/>
    <mergeCell ref="E6:F6"/>
    <mergeCell ref="A10:D11"/>
    <mergeCell ref="A8:D9"/>
    <mergeCell ref="E8:X8"/>
    <mergeCell ref="A14:D14"/>
    <mergeCell ref="E14:X14"/>
    <mergeCell ref="A12:X12"/>
    <mergeCell ref="A13:D13"/>
    <mergeCell ref="E13:X13"/>
    <mergeCell ref="A17:D17"/>
    <mergeCell ref="E17:X17"/>
    <mergeCell ref="A15:D15"/>
    <mergeCell ref="E15:X15"/>
    <mergeCell ref="A16:D16"/>
    <mergeCell ref="E16:X16"/>
    <mergeCell ref="A20:D20"/>
    <mergeCell ref="E20:X20"/>
    <mergeCell ref="A21:D21"/>
    <mergeCell ref="E21:X21"/>
    <mergeCell ref="A18:D18"/>
    <mergeCell ref="E18:X18"/>
    <mergeCell ref="A19:D19"/>
    <mergeCell ref="E19:X19"/>
    <mergeCell ref="A24:D24"/>
    <mergeCell ref="E24:X24"/>
    <mergeCell ref="A22:D22"/>
    <mergeCell ref="E22:X22"/>
    <mergeCell ref="A23:D23"/>
    <mergeCell ref="E23:X23"/>
    <mergeCell ref="A28:D28"/>
    <mergeCell ref="E28:X28"/>
    <mergeCell ref="A29:D29"/>
    <mergeCell ref="E29:X29"/>
    <mergeCell ref="A30:D30"/>
    <mergeCell ref="E30:X30"/>
    <mergeCell ref="A31:D31"/>
    <mergeCell ref="E31:X31"/>
    <mergeCell ref="A32:D32"/>
    <mergeCell ref="E32:X32"/>
    <mergeCell ref="A33:D33"/>
    <mergeCell ref="E33:X33"/>
    <mergeCell ref="A27:D27"/>
    <mergeCell ref="E27:X27"/>
    <mergeCell ref="A25:D25"/>
    <mergeCell ref="E25:X25"/>
    <mergeCell ref="A26:D26"/>
    <mergeCell ref="E26:X26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85" zoomScaleNormal="85" workbookViewId="0">
      <selection activeCell="C27" sqref="C27:I27"/>
    </sheetView>
  </sheetViews>
  <sheetFormatPr defaultRowHeight="15" x14ac:dyDescent="0.25"/>
  <sheetData>
    <row r="1" spans="1:18" ht="15.75" x14ac:dyDescent="0.25">
      <c r="A1" s="143" t="s">
        <v>8</v>
      </c>
      <c r="B1" s="144"/>
      <c r="C1" s="144"/>
      <c r="D1" s="144"/>
      <c r="E1" s="144"/>
      <c r="F1" s="144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8.75" x14ac:dyDescent="0.25">
      <c r="A2" s="148" t="s">
        <v>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50"/>
    </row>
    <row r="3" spans="1:18" ht="18.75" x14ac:dyDescent="0.25">
      <c r="A3" s="148" t="s">
        <v>40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18" ht="18.75" x14ac:dyDescent="0.25">
      <c r="A4" s="148" t="s">
        <v>41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50"/>
    </row>
    <row r="5" spans="1:18" ht="18.75" x14ac:dyDescent="0.25">
      <c r="A5" s="148" t="s">
        <v>42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50"/>
    </row>
    <row r="6" spans="1:18" ht="15.75" x14ac:dyDescent="0.25">
      <c r="A6" s="146" t="s">
        <v>9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7"/>
    </row>
    <row r="7" spans="1:18" ht="19.5" thickBot="1" x14ac:dyDescent="0.3">
      <c r="A7" s="140">
        <v>60003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</row>
    <row r="8" spans="1:18" ht="19.5" thickBot="1" x14ac:dyDescent="0.3">
      <c r="A8" s="124">
        <v>60004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6"/>
    </row>
    <row r="9" spans="1:18" ht="19.5" thickBot="1" x14ac:dyDescent="0.3">
      <c r="A9" s="124">
        <v>60011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6"/>
    </row>
    <row r="10" spans="1:18" ht="19.5" thickBot="1" x14ac:dyDescent="0.3">
      <c r="A10" s="124">
        <v>60015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6"/>
    </row>
    <row r="11" spans="1:18" ht="19.5" thickBot="1" x14ac:dyDescent="0.3">
      <c r="A11" s="124">
        <v>60022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</row>
    <row r="12" spans="1:18" ht="19.5" thickBot="1" x14ac:dyDescent="0.3">
      <c r="A12" s="124">
        <v>60024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6"/>
    </row>
    <row r="13" spans="1:18" ht="19.5" thickBot="1" x14ac:dyDescent="0.3">
      <c r="A13" s="124">
        <v>60026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6"/>
    </row>
    <row r="14" spans="1:18" ht="15.75" thickBot="1" x14ac:dyDescent="0.3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/>
    </row>
    <row r="15" spans="1:18" ht="15.75" thickBot="1" x14ac:dyDescent="0.3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9"/>
    </row>
    <row r="16" spans="1:18" x14ac:dyDescent="0.25">
      <c r="A16" s="130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2"/>
    </row>
    <row r="17" spans="1:18" ht="15.75" x14ac:dyDescent="0.25">
      <c r="A17" s="137" t="s">
        <v>18</v>
      </c>
      <c r="B17" s="138"/>
      <c r="C17" s="133" t="s">
        <v>16</v>
      </c>
      <c r="D17" s="133"/>
      <c r="E17" s="133"/>
      <c r="F17" s="133"/>
      <c r="G17" s="133"/>
      <c r="H17" s="133"/>
      <c r="I17" s="133"/>
      <c r="J17" s="134" t="s">
        <v>18</v>
      </c>
      <c r="K17" s="135"/>
      <c r="L17" s="136" t="s">
        <v>17</v>
      </c>
      <c r="M17" s="134"/>
      <c r="N17" s="134"/>
      <c r="O17" s="134"/>
      <c r="P17" s="134"/>
      <c r="Q17" s="134"/>
      <c r="R17" s="135"/>
    </row>
    <row r="18" spans="1:18" ht="15.75" x14ac:dyDescent="0.25">
      <c r="A18" s="120"/>
      <c r="B18" s="120"/>
      <c r="C18" s="121" t="s">
        <v>43</v>
      </c>
      <c r="D18" s="121"/>
      <c r="E18" s="121"/>
      <c r="F18" s="121"/>
      <c r="G18" s="121"/>
      <c r="H18" s="121"/>
      <c r="I18" s="121"/>
      <c r="J18" s="122"/>
      <c r="K18" s="123"/>
      <c r="L18" s="139"/>
      <c r="M18" s="122"/>
      <c r="N18" s="122"/>
      <c r="O18" s="122"/>
      <c r="P18" s="122"/>
      <c r="Q18" s="122"/>
      <c r="R18" s="123"/>
    </row>
    <row r="19" spans="1:18" ht="15.75" x14ac:dyDescent="0.25">
      <c r="A19" s="120"/>
      <c r="B19" s="120"/>
      <c r="C19" s="121" t="s">
        <v>44</v>
      </c>
      <c r="D19" s="121"/>
      <c r="E19" s="121"/>
      <c r="F19" s="121"/>
      <c r="G19" s="121"/>
      <c r="H19" s="121"/>
      <c r="I19" s="121"/>
      <c r="J19" s="122"/>
      <c r="K19" s="123"/>
      <c r="L19" s="139"/>
      <c r="M19" s="122"/>
      <c r="N19" s="122"/>
      <c r="O19" s="122"/>
      <c r="P19" s="122"/>
      <c r="Q19" s="122"/>
      <c r="R19" s="123"/>
    </row>
    <row r="20" spans="1:18" ht="15.75" x14ac:dyDescent="0.25">
      <c r="A20" s="120"/>
      <c r="B20" s="120"/>
      <c r="C20" s="121" t="s">
        <v>45</v>
      </c>
      <c r="D20" s="121"/>
      <c r="E20" s="121"/>
      <c r="F20" s="121"/>
      <c r="G20" s="121"/>
      <c r="H20" s="121"/>
      <c r="I20" s="121"/>
      <c r="J20" s="122"/>
      <c r="K20" s="123"/>
      <c r="L20" s="139"/>
      <c r="M20" s="122"/>
      <c r="N20" s="122"/>
      <c r="O20" s="122"/>
      <c r="P20" s="122"/>
      <c r="Q20" s="122"/>
      <c r="R20" s="123"/>
    </row>
    <row r="21" spans="1:18" ht="15.75" x14ac:dyDescent="0.25">
      <c r="A21" s="120"/>
      <c r="B21" s="120"/>
      <c r="C21" s="121" t="s">
        <v>46</v>
      </c>
      <c r="D21" s="121"/>
      <c r="E21" s="121"/>
      <c r="F21" s="121"/>
      <c r="G21" s="121"/>
      <c r="H21" s="121"/>
      <c r="I21" s="121"/>
      <c r="J21" s="122"/>
      <c r="K21" s="123"/>
      <c r="L21" s="139"/>
      <c r="M21" s="122"/>
      <c r="N21" s="122"/>
      <c r="O21" s="122"/>
      <c r="P21" s="122"/>
      <c r="Q21" s="122"/>
      <c r="R21" s="123"/>
    </row>
    <row r="22" spans="1:18" ht="15.75" x14ac:dyDescent="0.25">
      <c r="A22" s="120"/>
      <c r="B22" s="120"/>
      <c r="C22" s="121"/>
      <c r="D22" s="121"/>
      <c r="E22" s="121"/>
      <c r="F22" s="121"/>
      <c r="G22" s="121"/>
      <c r="H22" s="121"/>
      <c r="I22" s="121"/>
      <c r="J22" s="122"/>
      <c r="K22" s="123"/>
      <c r="L22" s="139"/>
      <c r="M22" s="122"/>
      <c r="N22" s="122"/>
      <c r="O22" s="122"/>
      <c r="P22" s="122"/>
      <c r="Q22" s="122"/>
      <c r="R22" s="123"/>
    </row>
    <row r="23" spans="1:18" ht="15.75" x14ac:dyDescent="0.25">
      <c r="A23" s="120"/>
      <c r="B23" s="120"/>
      <c r="C23" s="121"/>
      <c r="D23" s="121"/>
      <c r="E23" s="121"/>
      <c r="F23" s="121"/>
      <c r="G23" s="121"/>
      <c r="H23" s="121"/>
      <c r="I23" s="121"/>
      <c r="J23" s="122"/>
      <c r="K23" s="123"/>
      <c r="L23" s="139"/>
      <c r="M23" s="122"/>
      <c r="N23" s="122"/>
      <c r="O23" s="122"/>
      <c r="P23" s="122"/>
      <c r="Q23" s="122"/>
      <c r="R23" s="123"/>
    </row>
    <row r="24" spans="1:18" ht="15.75" x14ac:dyDescent="0.25">
      <c r="A24" s="120"/>
      <c r="B24" s="120"/>
      <c r="C24" s="121"/>
      <c r="D24" s="121"/>
      <c r="E24" s="121"/>
      <c r="F24" s="121"/>
      <c r="G24" s="121"/>
      <c r="H24" s="121"/>
      <c r="I24" s="121"/>
      <c r="J24" s="122"/>
      <c r="K24" s="123"/>
      <c r="L24" s="139"/>
      <c r="M24" s="122"/>
      <c r="N24" s="122"/>
      <c r="O24" s="122"/>
      <c r="P24" s="122"/>
      <c r="Q24" s="122"/>
      <c r="R24" s="123"/>
    </row>
    <row r="25" spans="1:18" ht="15.75" x14ac:dyDescent="0.25">
      <c r="A25" s="120"/>
      <c r="B25" s="120"/>
      <c r="C25" s="121"/>
      <c r="D25" s="121"/>
      <c r="E25" s="121"/>
      <c r="F25" s="121"/>
      <c r="G25" s="121"/>
      <c r="H25" s="121"/>
      <c r="I25" s="121"/>
      <c r="J25" s="122"/>
      <c r="K25" s="123"/>
      <c r="L25" s="139"/>
      <c r="M25" s="122"/>
      <c r="N25" s="122"/>
      <c r="O25" s="122"/>
      <c r="P25" s="122"/>
      <c r="Q25" s="122"/>
      <c r="R25" s="123"/>
    </row>
    <row r="26" spans="1:18" ht="15.75" x14ac:dyDescent="0.25">
      <c r="A26" s="120"/>
      <c r="B26" s="120"/>
      <c r="C26" s="121"/>
      <c r="D26" s="121"/>
      <c r="E26" s="121"/>
      <c r="F26" s="121"/>
      <c r="G26" s="121"/>
      <c r="H26" s="121"/>
      <c r="I26" s="121"/>
      <c r="J26" s="122"/>
      <c r="K26" s="123"/>
      <c r="L26" s="139"/>
      <c r="M26" s="122"/>
      <c r="N26" s="122"/>
      <c r="O26" s="122"/>
      <c r="P26" s="122"/>
      <c r="Q26" s="122"/>
      <c r="R26" s="123"/>
    </row>
    <row r="27" spans="1:18" ht="15.75" x14ac:dyDescent="0.25">
      <c r="A27" s="120"/>
      <c r="B27" s="120"/>
      <c r="C27" s="121"/>
      <c r="D27" s="121"/>
      <c r="E27" s="121"/>
      <c r="F27" s="121"/>
      <c r="G27" s="121"/>
      <c r="H27" s="121"/>
      <c r="I27" s="121"/>
      <c r="J27" s="122"/>
      <c r="K27" s="123"/>
      <c r="L27" s="139"/>
      <c r="M27" s="122"/>
      <c r="N27" s="122"/>
      <c r="O27" s="122"/>
      <c r="P27" s="122"/>
      <c r="Q27" s="122"/>
      <c r="R27" s="123"/>
    </row>
    <row r="28" spans="1:18" ht="15.75" x14ac:dyDescent="0.25">
      <c r="A28" s="120"/>
      <c r="B28" s="120"/>
      <c r="C28" s="121"/>
      <c r="D28" s="121"/>
      <c r="E28" s="121"/>
      <c r="F28" s="121"/>
      <c r="G28" s="121"/>
      <c r="H28" s="121"/>
      <c r="I28" s="121"/>
      <c r="J28" s="122"/>
      <c r="K28" s="123"/>
      <c r="L28" s="139"/>
      <c r="M28" s="122"/>
      <c r="N28" s="122"/>
      <c r="O28" s="122"/>
      <c r="P28" s="122"/>
      <c r="Q28" s="122"/>
      <c r="R28" s="123"/>
    </row>
    <row r="29" spans="1:18" ht="15.75" x14ac:dyDescent="0.25">
      <c r="A29" s="120"/>
      <c r="B29" s="120"/>
      <c r="C29" s="121"/>
      <c r="D29" s="121"/>
      <c r="E29" s="121"/>
      <c r="F29" s="121"/>
      <c r="G29" s="121"/>
      <c r="H29" s="121"/>
      <c r="I29" s="121"/>
      <c r="J29" s="122"/>
      <c r="K29" s="123"/>
      <c r="L29" s="139"/>
      <c r="M29" s="122"/>
      <c r="N29" s="122"/>
      <c r="O29" s="122"/>
      <c r="P29" s="122"/>
      <c r="Q29" s="122"/>
      <c r="R29" s="123"/>
    </row>
  </sheetData>
  <mergeCells count="68">
    <mergeCell ref="A1:R1"/>
    <mergeCell ref="A6:R6"/>
    <mergeCell ref="A3:R3"/>
    <mergeCell ref="A4:R4"/>
    <mergeCell ref="A5:R5"/>
    <mergeCell ref="A2:R2"/>
    <mergeCell ref="A7:R7"/>
    <mergeCell ref="A8:R8"/>
    <mergeCell ref="A9:R9"/>
    <mergeCell ref="A10:R10"/>
    <mergeCell ref="L27:R27"/>
    <mergeCell ref="A27:B27"/>
    <mergeCell ref="L21:R21"/>
    <mergeCell ref="C22:I22"/>
    <mergeCell ref="J22:K22"/>
    <mergeCell ref="L22:R22"/>
    <mergeCell ref="C23:I23"/>
    <mergeCell ref="J23:K23"/>
    <mergeCell ref="L23:R23"/>
    <mergeCell ref="A21:B21"/>
    <mergeCell ref="A22:B22"/>
    <mergeCell ref="A23:B23"/>
    <mergeCell ref="C28:I28"/>
    <mergeCell ref="J28:K28"/>
    <mergeCell ref="L28:R28"/>
    <mergeCell ref="C29:I29"/>
    <mergeCell ref="J29:K29"/>
    <mergeCell ref="L29:R29"/>
    <mergeCell ref="A28:B28"/>
    <mergeCell ref="A29:B29"/>
    <mergeCell ref="C27:I27"/>
    <mergeCell ref="J27:K27"/>
    <mergeCell ref="L24:R24"/>
    <mergeCell ref="C25:I25"/>
    <mergeCell ref="J25:K25"/>
    <mergeCell ref="L25:R25"/>
    <mergeCell ref="C26:I26"/>
    <mergeCell ref="J26:K26"/>
    <mergeCell ref="L26:R26"/>
    <mergeCell ref="A24:B24"/>
    <mergeCell ref="A25:B25"/>
    <mergeCell ref="A26:B26"/>
    <mergeCell ref="C24:I24"/>
    <mergeCell ref="J24:K24"/>
    <mergeCell ref="C21:I21"/>
    <mergeCell ref="J21:K21"/>
    <mergeCell ref="A16:R16"/>
    <mergeCell ref="C17:I17"/>
    <mergeCell ref="J17:K17"/>
    <mergeCell ref="L17:R17"/>
    <mergeCell ref="C18:I18"/>
    <mergeCell ref="J18:K18"/>
    <mergeCell ref="A17:B17"/>
    <mergeCell ref="A18:B18"/>
    <mergeCell ref="L18:R18"/>
    <mergeCell ref="L19:R19"/>
    <mergeCell ref="C20:I20"/>
    <mergeCell ref="J20:K20"/>
    <mergeCell ref="L20:R20"/>
    <mergeCell ref="A19:B19"/>
    <mergeCell ref="A20:B20"/>
    <mergeCell ref="C19:I19"/>
    <mergeCell ref="J19:K19"/>
    <mergeCell ref="A11:R11"/>
    <mergeCell ref="A12:R12"/>
    <mergeCell ref="A13:R13"/>
    <mergeCell ref="A14:R14"/>
    <mergeCell ref="A15:R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sqref="A1:L1"/>
    </sheetView>
  </sheetViews>
  <sheetFormatPr defaultRowHeight="15" x14ac:dyDescent="0.25"/>
  <sheetData>
    <row r="1" spans="1:25" ht="18" x14ac:dyDescent="0.25">
      <c r="A1" s="151" t="s">
        <v>50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25" x14ac:dyDescent="0.25">
      <c r="A2" s="46"/>
    </row>
    <row r="3" spans="1:25" ht="18.75" x14ac:dyDescent="0.25">
      <c r="A3" s="152" t="s">
        <v>35</v>
      </c>
      <c r="B3" s="47"/>
      <c r="C3" s="158" t="s">
        <v>36</v>
      </c>
      <c r="D3" s="159"/>
      <c r="E3" s="159"/>
      <c r="F3" s="159"/>
      <c r="G3" s="159"/>
      <c r="H3" s="159"/>
      <c r="I3" s="159"/>
      <c r="J3" s="159"/>
      <c r="K3" s="159"/>
      <c r="L3" s="159"/>
      <c r="M3" s="160"/>
      <c r="N3" s="66"/>
      <c r="O3" s="66"/>
      <c r="P3" s="66"/>
      <c r="Q3" s="66"/>
      <c r="R3" s="66"/>
      <c r="S3" s="66"/>
      <c r="T3" s="66"/>
      <c r="U3" s="66"/>
      <c r="V3" s="66"/>
      <c r="W3" s="67"/>
    </row>
    <row r="4" spans="1:25" ht="18.75" x14ac:dyDescent="0.3">
      <c r="A4" s="153"/>
      <c r="B4" s="48"/>
      <c r="C4" s="49">
        <v>1</v>
      </c>
      <c r="D4" s="50">
        <v>2</v>
      </c>
      <c r="E4" s="50">
        <v>3</v>
      </c>
      <c r="F4" s="50">
        <v>4</v>
      </c>
      <c r="G4" s="50">
        <v>5</v>
      </c>
      <c r="H4" s="50">
        <v>6</v>
      </c>
      <c r="I4" s="50">
        <v>7</v>
      </c>
      <c r="J4" s="50">
        <v>8</v>
      </c>
      <c r="K4" s="50">
        <v>9</v>
      </c>
      <c r="L4" s="50">
        <v>10</v>
      </c>
      <c r="M4" s="50">
        <v>11</v>
      </c>
      <c r="N4" s="50">
        <v>12</v>
      </c>
      <c r="O4" s="50">
        <v>13</v>
      </c>
      <c r="P4" s="50">
        <v>14</v>
      </c>
      <c r="Q4" s="50">
        <v>15</v>
      </c>
      <c r="R4" s="50">
        <v>16</v>
      </c>
      <c r="S4" s="50">
        <v>17</v>
      </c>
      <c r="T4" s="50">
        <v>18</v>
      </c>
      <c r="U4" s="50">
        <v>19</v>
      </c>
      <c r="V4" s="50">
        <v>20</v>
      </c>
      <c r="W4" s="50">
        <v>21</v>
      </c>
      <c r="X4" s="51"/>
      <c r="Y4" s="64"/>
    </row>
    <row r="5" spans="1:25" ht="18.75" x14ac:dyDescent="0.3">
      <c r="A5" s="153"/>
      <c r="B5" s="51" t="s">
        <v>37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7"/>
      <c r="Y5" s="64"/>
    </row>
    <row r="6" spans="1:25" x14ac:dyDescent="0.25">
      <c r="A6" s="154"/>
      <c r="B6" s="52" t="s">
        <v>38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7"/>
      <c r="Y6" s="64"/>
    </row>
    <row r="7" spans="1:25" ht="18.75" x14ac:dyDescent="0.3">
      <c r="A7" s="53">
        <v>1</v>
      </c>
      <c r="B7" s="68">
        <v>60003</v>
      </c>
      <c r="C7" s="60">
        <v>1</v>
      </c>
      <c r="D7" s="60">
        <v>0</v>
      </c>
      <c r="E7" s="60">
        <v>1</v>
      </c>
      <c r="F7" s="60">
        <v>0</v>
      </c>
      <c r="G7" s="60">
        <v>1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</v>
      </c>
      <c r="X7" s="51"/>
      <c r="Y7" s="64"/>
    </row>
    <row r="8" spans="1:25" ht="18.75" x14ac:dyDescent="0.3">
      <c r="A8" s="53">
        <v>2</v>
      </c>
      <c r="B8" s="59">
        <v>60004</v>
      </c>
      <c r="C8" s="60">
        <v>1</v>
      </c>
      <c r="D8" s="60">
        <v>0</v>
      </c>
      <c r="E8" s="60">
        <v>1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</v>
      </c>
      <c r="X8" s="65"/>
      <c r="Y8" s="64"/>
    </row>
    <row r="9" spans="1:25" ht="18.75" x14ac:dyDescent="0.3">
      <c r="A9" s="53">
        <v>3</v>
      </c>
      <c r="B9" s="59">
        <v>60011</v>
      </c>
      <c r="C9" s="60">
        <v>1</v>
      </c>
      <c r="D9" s="60">
        <v>1</v>
      </c>
      <c r="E9" s="60">
        <v>1</v>
      </c>
      <c r="F9" s="60">
        <v>0</v>
      </c>
      <c r="G9" s="60">
        <v>1</v>
      </c>
      <c r="H9" s="60">
        <v>0</v>
      </c>
      <c r="I9" s="60">
        <v>0</v>
      </c>
      <c r="J9" s="60">
        <v>0</v>
      </c>
      <c r="K9" s="60">
        <v>1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5"/>
      <c r="Y9" s="64"/>
    </row>
    <row r="10" spans="1:25" ht="18.75" x14ac:dyDescent="0.3">
      <c r="A10" s="53">
        <v>4</v>
      </c>
      <c r="B10" s="59">
        <v>60015</v>
      </c>
      <c r="C10" s="60">
        <v>1</v>
      </c>
      <c r="D10" s="60">
        <v>1</v>
      </c>
      <c r="E10" s="60">
        <v>1</v>
      </c>
      <c r="F10" s="60">
        <v>0</v>
      </c>
      <c r="G10" s="60">
        <v>1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5"/>
      <c r="Y10" s="64"/>
    </row>
    <row r="11" spans="1:25" ht="18.75" x14ac:dyDescent="0.3">
      <c r="A11" s="53">
        <v>5</v>
      </c>
      <c r="B11" s="59">
        <v>60022</v>
      </c>
      <c r="C11" s="60">
        <v>0</v>
      </c>
      <c r="D11" s="60">
        <v>1</v>
      </c>
      <c r="E11" s="60">
        <v>1</v>
      </c>
      <c r="F11" s="60">
        <v>1</v>
      </c>
      <c r="G11" s="60">
        <v>1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5"/>
      <c r="Y11" s="64"/>
    </row>
    <row r="12" spans="1:25" ht="18.75" x14ac:dyDescent="0.3">
      <c r="A12" s="53">
        <v>6</v>
      </c>
      <c r="B12" s="59">
        <v>60024</v>
      </c>
      <c r="C12" s="60">
        <v>1</v>
      </c>
      <c r="D12" s="60">
        <v>1</v>
      </c>
      <c r="E12" s="60">
        <v>1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5"/>
      <c r="Y12" s="64"/>
    </row>
    <row r="13" spans="1:25" ht="18.75" x14ac:dyDescent="0.3">
      <c r="A13" s="53">
        <v>7</v>
      </c>
      <c r="B13" s="59">
        <v>60026</v>
      </c>
      <c r="C13" s="60">
        <v>1</v>
      </c>
      <c r="D13" s="60">
        <v>0</v>
      </c>
      <c r="E13" s="60">
        <v>1</v>
      </c>
      <c r="F13" s="60">
        <v>0</v>
      </c>
      <c r="G13" s="60">
        <v>0</v>
      </c>
      <c r="H13" s="60">
        <v>0</v>
      </c>
      <c r="I13" s="60">
        <v>1</v>
      </c>
      <c r="J13" s="60">
        <v>0</v>
      </c>
      <c r="K13" s="60">
        <v>1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</v>
      </c>
      <c r="X13" s="65"/>
      <c r="Y13" s="64"/>
    </row>
    <row r="14" spans="1:25" ht="18.75" x14ac:dyDescent="0.3">
      <c r="A14" s="53">
        <v>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65"/>
      <c r="Y14" s="64"/>
    </row>
    <row r="15" spans="1:25" ht="18.75" x14ac:dyDescent="0.3">
      <c r="A15" s="53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65"/>
      <c r="Y15" s="64"/>
    </row>
    <row r="16" spans="1:25" ht="18.75" x14ac:dyDescent="0.3">
      <c r="A16" s="53">
        <v>10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65"/>
      <c r="Y16" s="64"/>
    </row>
    <row r="17" spans="1:1" x14ac:dyDescent="0.25">
      <c r="A17" s="46"/>
    </row>
  </sheetData>
  <mergeCells count="25">
    <mergeCell ref="X5:X6"/>
    <mergeCell ref="C3:M3"/>
    <mergeCell ref="S5:S6"/>
    <mergeCell ref="T5:T6"/>
    <mergeCell ref="U5:U6"/>
    <mergeCell ref="V5:V6"/>
    <mergeCell ref="W5:W6"/>
    <mergeCell ref="M5:M6"/>
    <mergeCell ref="N5:N6"/>
    <mergeCell ref="O5:O6"/>
    <mergeCell ref="P5:P6"/>
    <mergeCell ref="Q5:Q6"/>
    <mergeCell ref="R5:R6"/>
    <mergeCell ref="J5:J6"/>
    <mergeCell ref="K5:K6"/>
    <mergeCell ref="L5:L6"/>
    <mergeCell ref="A1:L1"/>
    <mergeCell ref="A3:A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Пользователь Windows</cp:lastModifiedBy>
  <dcterms:created xsi:type="dcterms:W3CDTF">2020-11-25T18:48:25Z</dcterms:created>
  <dcterms:modified xsi:type="dcterms:W3CDTF">2020-12-24T00:11:31Z</dcterms:modified>
</cp:coreProperties>
</file>