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ml.chartshape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Игорь Подорожний\Desktop\Анализ ВПР 9 класс\"/>
    </mc:Choice>
  </mc:AlternateContent>
  <bookViews>
    <workbookView xWindow="-120" yWindow="-120" windowWidth="29040" windowHeight="15840"/>
  </bookViews>
  <sheets>
    <sheet name="Поэлементный" sheetId="3" r:id="rId1"/>
    <sheet name="Анализ" sheetId="1" r:id="rId2"/>
    <sheet name="Итог" sheetId="2" r:id="rId3"/>
    <sheet name="Диагност.карта" sheetId="4" r:id="rId4"/>
  </sheets>
  <externalReferences>
    <externalReference r:id="rId5"/>
  </externalReferences>
  <definedNames>
    <definedName name="_xlnm._FilterDatabase" localSheetId="1" hidden="1">Анализ!$A$2:$Y$49</definedName>
    <definedName name="ball1">[1]служ!$G$3:$G$6</definedName>
    <definedName name="ball2">[1]служ!$H$3:$H$7</definedName>
    <definedName name="ball3">[1]служ!$K$3:$K$8</definedName>
    <definedName name="ball4">[1]служ!$L$3:$L$9</definedName>
    <definedName name="ball5">[1]служ!$Q$3:$Q$10</definedName>
    <definedName name="ball6">[1]служ!$R$3:$R$11</definedName>
    <definedName name="Otc">[1]служ!$D$3:$D$7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E9" i="1"/>
  <c r="AD10" i="3" l="1"/>
  <c r="AD11" i="3"/>
  <c r="AD12" i="3"/>
  <c r="AD13" i="3"/>
  <c r="AD14" i="3"/>
  <c r="AD15" i="3"/>
  <c r="AD16" i="3"/>
  <c r="AD17" i="3"/>
  <c r="AD18" i="3"/>
  <c r="AD19" i="3"/>
  <c r="AD20" i="3"/>
  <c r="AD21" i="3"/>
  <c r="AD22" i="3"/>
  <c r="AD23" i="3"/>
  <c r="AD24" i="3"/>
  <c r="AD25" i="3"/>
  <c r="AD26" i="3"/>
  <c r="AD27" i="3"/>
  <c r="AD28" i="3"/>
  <c r="AD29" i="3"/>
  <c r="AD30" i="3"/>
  <c r="AD31" i="3"/>
  <c r="AD32" i="3"/>
  <c r="AD33" i="3"/>
  <c r="AB5" i="3" l="1"/>
  <c r="J7" i="1" s="1"/>
  <c r="AB4" i="3"/>
  <c r="I7" i="1" s="1"/>
  <c r="AB3" i="3"/>
  <c r="H7" i="1" s="1"/>
  <c r="AB2" i="3"/>
  <c r="G7" i="1" s="1"/>
  <c r="AC10" i="3" l="1"/>
  <c r="AC11" i="3"/>
  <c r="AC12" i="3"/>
  <c r="AC13" i="3"/>
  <c r="AC14" i="3"/>
  <c r="AC15" i="3"/>
  <c r="AC16" i="3"/>
  <c r="AC17" i="3"/>
  <c r="AC18" i="3"/>
  <c r="AC19" i="3"/>
  <c r="AC20" i="3"/>
  <c r="AC21" i="3"/>
  <c r="AC22" i="3"/>
  <c r="AC23" i="3"/>
  <c r="AC24" i="3"/>
  <c r="AC25" i="3"/>
  <c r="AC26" i="3"/>
  <c r="AC27" i="3"/>
  <c r="AC28" i="3"/>
  <c r="AC29" i="3"/>
  <c r="AC30" i="3"/>
  <c r="AC31" i="3"/>
  <c r="AC32" i="3"/>
  <c r="AC33" i="3"/>
  <c r="AF43" i="3" l="1"/>
  <c r="AE43" i="3"/>
  <c r="AD43" i="3"/>
  <c r="AF10" i="3"/>
  <c r="AF11" i="3"/>
  <c r="AF12" i="3"/>
  <c r="AF13" i="3"/>
  <c r="AF14" i="3"/>
  <c r="AF15" i="3"/>
  <c r="AF16" i="3"/>
  <c r="AF17" i="3"/>
  <c r="AF18" i="3"/>
  <c r="AF19" i="3"/>
  <c r="AF20" i="3"/>
  <c r="AF21" i="3"/>
  <c r="AF22" i="3"/>
  <c r="AF23" i="3"/>
  <c r="AF24" i="3"/>
  <c r="AF25" i="3"/>
  <c r="AF26" i="3"/>
  <c r="AF27" i="3"/>
  <c r="AF28" i="3"/>
  <c r="AF29" i="3"/>
  <c r="AF30" i="3"/>
  <c r="AF31" i="3"/>
  <c r="AF32" i="3"/>
  <c r="AF33" i="3"/>
  <c r="AF34" i="3"/>
  <c r="AF35" i="3"/>
  <c r="AF36" i="3"/>
  <c r="AF37" i="3"/>
  <c r="AF38" i="3"/>
  <c r="AG9" i="3" l="1"/>
  <c r="G3" i="2"/>
  <c r="O2" i="2"/>
  <c r="A1" i="2"/>
  <c r="Z10" i="3" l="1"/>
  <c r="Z12" i="3"/>
  <c r="AG11" i="3" s="1"/>
  <c r="Z14" i="3"/>
  <c r="AG13" i="3" s="1"/>
  <c r="Z16" i="3"/>
  <c r="AG15" i="3" s="1"/>
  <c r="Z18" i="3"/>
  <c r="AG17" i="3" s="1"/>
  <c r="AG19" i="3"/>
  <c r="Z20" i="3"/>
  <c r="Z22" i="3"/>
  <c r="AG21" i="3" s="1"/>
  <c r="Z24" i="3"/>
  <c r="AG23" i="3" s="1"/>
  <c r="Z25" i="3"/>
  <c r="Z27" i="3"/>
  <c r="AG26" i="3" s="1"/>
  <c r="Z28" i="3"/>
  <c r="Z30" i="3"/>
  <c r="AG29" i="3" s="1"/>
  <c r="Z32" i="3"/>
  <c r="AG31" i="3" s="1"/>
  <c r="AG33" i="3"/>
  <c r="AG34" i="3"/>
  <c r="AG36" i="3"/>
  <c r="AG38" i="3"/>
  <c r="Z11" i="3"/>
  <c r="AG10" i="3" s="1"/>
  <c r="Z13" i="3"/>
  <c r="AG12" i="3" s="1"/>
  <c r="AG14" i="3"/>
  <c r="Z15" i="3"/>
  <c r="Z17" i="3"/>
  <c r="AG16" i="3" s="1"/>
  <c r="Z19" i="3"/>
  <c r="AG18" i="3" s="1"/>
  <c r="Z21" i="3"/>
  <c r="AG20" i="3" s="1"/>
  <c r="Z23" i="3"/>
  <c r="AG22" i="3" s="1"/>
  <c r="AG24" i="3"/>
  <c r="Z26" i="3"/>
  <c r="AG25" i="3" s="1"/>
  <c r="AG27" i="3"/>
  <c r="Z29" i="3"/>
  <c r="AG28" i="3" s="1"/>
  <c r="Z31" i="3"/>
  <c r="AG30" i="3" s="1"/>
  <c r="Z33" i="3"/>
  <c r="AG32" i="3" s="1"/>
  <c r="AG35" i="3"/>
  <c r="AG37" i="3"/>
  <c r="M7" i="1" l="1"/>
  <c r="K7" i="1"/>
  <c r="L7" i="1"/>
  <c r="AF9" i="3" l="1"/>
</calcChain>
</file>

<file path=xl/comments1.xml><?xml version="1.0" encoding="utf-8"?>
<comments xmlns="http://schemas.openxmlformats.org/spreadsheetml/2006/main">
  <authors>
    <author>Старченко</author>
  </authors>
  <commentList>
    <comment ref="Y6" authorId="0" shapeId="0">
      <text>
        <r>
          <rPr>
            <b/>
            <sz val="9"/>
            <color indexed="81"/>
            <rFont val="Tahoma"/>
            <family val="2"/>
            <charset val="204"/>
          </rPr>
          <t>Поставьте общее количество заданий.</t>
        </r>
      </text>
    </comment>
  </commentList>
</comments>
</file>

<file path=xl/comments2.xml><?xml version="1.0" encoding="utf-8"?>
<comments xmlns="http://schemas.openxmlformats.org/spreadsheetml/2006/main">
  <authors>
    <author>Старченко</author>
    <author>1</author>
    <author>ноут</author>
  </authors>
  <commentList>
    <comment ref="I5" authorId="0" shapeId="0">
      <text>
        <r>
          <rPr>
            <b/>
            <sz val="9"/>
            <color indexed="81"/>
            <rFont val="Tahoma"/>
            <family val="2"/>
            <charset val="204"/>
          </rPr>
          <t>Сколько всего было заданий</t>
        </r>
      </text>
    </comment>
    <comment ref="C7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 в классе</t>
        </r>
      </text>
    </comment>
    <comment ref="E7" authorId="2" shapeId="0">
      <text>
        <r>
          <rPr>
            <b/>
            <sz val="9"/>
            <color indexed="81"/>
            <rFont val="Tahoma"/>
            <family val="2"/>
            <charset val="204"/>
          </rPr>
          <t>Количество писавших работу</t>
        </r>
      </text>
    </comment>
  </commentList>
</comments>
</file>

<file path=xl/sharedStrings.xml><?xml version="1.0" encoding="utf-8"?>
<sst xmlns="http://schemas.openxmlformats.org/spreadsheetml/2006/main" count="115" uniqueCount="88">
  <si>
    <t>учебный год</t>
  </si>
  <si>
    <t>Учитель</t>
  </si>
  <si>
    <t>Дата проведения</t>
  </si>
  <si>
    <t>Класс</t>
  </si>
  <si>
    <t>По списку</t>
  </si>
  <si>
    <t>Фамилия</t>
  </si>
  <si>
    <t>ИТОГО</t>
  </si>
  <si>
    <t>Верно выполнили задания</t>
  </si>
  <si>
    <t>НОМЕР ЗАДАНИЯ</t>
  </si>
  <si>
    <t>Номер задания</t>
  </si>
  <si>
    <t>Наиболее популярные ошибки</t>
  </si>
  <si>
    <t>кач</t>
  </si>
  <si>
    <t>обуч</t>
  </si>
  <si>
    <t>название предмета</t>
  </si>
  <si>
    <t>Всего заданий:</t>
  </si>
  <si>
    <t>Количество писавших</t>
  </si>
  <si>
    <t>неусп</t>
  </si>
  <si>
    <t xml:space="preserve">Анализ ВПР в рамках класса  </t>
  </si>
  <si>
    <t>поставьте 1 если задание выполнено</t>
  </si>
  <si>
    <t>% от общ</t>
  </si>
  <si>
    <t>всего заданий</t>
  </si>
  <si>
    <t>Наименование задания, укажите частые ошибки</t>
  </si>
  <si>
    <t>класс</t>
  </si>
  <si>
    <t>При выполнении задания  были допущены ошибки</t>
  </si>
  <si>
    <t>сравнение</t>
  </si>
  <si>
    <t>разница в отметках</t>
  </si>
  <si>
    <t>количествовыполненных заданий</t>
  </si>
  <si>
    <t>причина неуспешности</t>
  </si>
  <si>
    <t>отметка за ВПР</t>
  </si>
  <si>
    <t>отметка за пред.год</t>
  </si>
  <si>
    <t>код обучающ</t>
  </si>
  <si>
    <t>подтвердил</t>
  </si>
  <si>
    <t>понизил</t>
  </si>
  <si>
    <t>повысил</t>
  </si>
  <si>
    <t>№</t>
  </si>
  <si>
    <t>Номера тем</t>
  </si>
  <si>
    <t>дата</t>
  </si>
  <si>
    <t>ФИО уч-ся</t>
  </si>
  <si>
    <t xml:space="preserve">Русский язык </t>
  </si>
  <si>
    <r>
      <t>Диагностическая карта учащихся 9</t>
    </r>
    <r>
      <rPr>
        <b/>
        <sz val="14"/>
        <color rgb="FFFF0000"/>
        <rFont val="Arial Narrow"/>
        <family val="2"/>
        <charset val="204"/>
      </rPr>
      <t>а</t>
    </r>
    <r>
      <rPr>
        <b/>
        <sz val="14"/>
        <color theme="1"/>
        <rFont val="Arial Narrow"/>
        <family val="2"/>
        <charset val="204"/>
      </rPr>
      <t xml:space="preserve"> класса</t>
    </r>
  </si>
  <si>
    <t>1К1</t>
  </si>
  <si>
    <t>1К2</t>
  </si>
  <si>
    <t>1К3</t>
  </si>
  <si>
    <t>2К1</t>
  </si>
  <si>
    <t>2К2</t>
  </si>
  <si>
    <t>2К3</t>
  </si>
  <si>
    <t>Орфоэпические нормы</t>
  </si>
  <si>
    <t>10.</t>
  </si>
  <si>
    <t xml:space="preserve">Пунктуация </t>
  </si>
  <si>
    <t>Морфемный и словообразовательный разбор</t>
  </si>
  <si>
    <t xml:space="preserve">н и нн в пазных частях речи </t>
  </si>
  <si>
    <t>грамматические нормы русского язвка</t>
  </si>
  <si>
    <t>Работа с тенкстом (определение главной мысли )</t>
  </si>
  <si>
    <t>средства выразительности русского языка</t>
  </si>
  <si>
    <t>Виды подчинительных связей в словосочетании</t>
  </si>
  <si>
    <t>Грамматическая основа предложения</t>
  </si>
  <si>
    <t>Типы односоставных предложений</t>
  </si>
  <si>
    <t>вводные слова</t>
  </si>
  <si>
    <t>Обособленные члены предложения</t>
  </si>
  <si>
    <t>9 Б</t>
  </si>
  <si>
    <t xml:space="preserve">Поволоцкая Е.Б. </t>
  </si>
  <si>
    <t>Аврамова Мария</t>
  </si>
  <si>
    <t>Бажан Антон</t>
  </si>
  <si>
    <t xml:space="preserve">Безрук Андрей </t>
  </si>
  <si>
    <t>Бассарский Максим 90104</t>
  </si>
  <si>
    <t>Ван Евгения</t>
  </si>
  <si>
    <t>Воробьева Екатерина</t>
  </si>
  <si>
    <t>Гриценко Глеб</t>
  </si>
  <si>
    <t>Гулиева Стэлла</t>
  </si>
  <si>
    <t>Деметьева Элинна</t>
  </si>
  <si>
    <t>Кустов Олег</t>
  </si>
  <si>
    <t>Лобанова Эвелина</t>
  </si>
  <si>
    <t>Макаренков Александр</t>
  </si>
  <si>
    <t>Москаденко Никита</t>
  </si>
  <si>
    <t>Огородникова Анастасия</t>
  </si>
  <si>
    <t>Омельяненко Юлия</t>
  </si>
  <si>
    <t>Праведникова Екатерина</t>
  </si>
  <si>
    <t>Пригунова Елизавета</t>
  </si>
  <si>
    <t>Рожко Максим</t>
  </si>
  <si>
    <t>Стаферова Олеся</t>
  </si>
  <si>
    <t>Сухорукова Екатерина</t>
  </si>
  <si>
    <t>Ткаченко Полина</t>
  </si>
  <si>
    <t>Трегубова Полина</t>
  </si>
  <si>
    <t>Фролов Юрий</t>
  </si>
  <si>
    <t>Шуляковская Виолетта</t>
  </si>
  <si>
    <t>Поэлементный анализ ВПР  класс ___9 Г ________________</t>
  </si>
  <si>
    <t>9 Г</t>
  </si>
  <si>
    <t>9Г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</si>
</sst>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2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b/>
      <i/>
      <sz val="14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6"/>
      <color rgb="FFFF0000"/>
      <name val="Times New Roman"/>
      <family val="1"/>
      <charset val="204"/>
    </font>
    <font>
      <b/>
      <i/>
      <sz val="16"/>
      <color rgb="FFFF0000"/>
      <name val="Calibri"/>
      <family val="2"/>
      <charset val="204"/>
      <scheme val="minor"/>
    </font>
    <font>
      <sz val="24"/>
      <color theme="1"/>
      <name val="Calibri"/>
      <family val="2"/>
      <charset val="204"/>
      <scheme val="minor"/>
    </font>
    <font>
      <b/>
      <sz val="14"/>
      <color theme="1"/>
      <name val="Arial Narrow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4"/>
      <color rgb="FFFF0000"/>
      <name val="Arial Narrow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12"/>
      <name val="Arial"/>
      <family val="2"/>
      <charset val="204"/>
    </font>
    <font>
      <sz val="11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8BE1FF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0">
    <xf numFmtId="0" fontId="0" fillId="0" borderId="0" xfId="0"/>
    <xf numFmtId="0" fontId="1" fillId="0" borderId="0" xfId="0" applyFont="1" applyProtection="1">
      <protection locked="0"/>
    </xf>
    <xf numFmtId="0" fontId="1" fillId="0" borderId="3" xfId="0" applyFont="1" applyBorder="1" applyProtection="1">
      <protection locked="0"/>
    </xf>
    <xf numFmtId="0" fontId="1" fillId="0" borderId="0" xfId="0" applyFont="1" applyBorder="1" applyProtection="1">
      <protection locked="0"/>
    </xf>
    <xf numFmtId="0" fontId="1" fillId="0" borderId="4" xfId="0" applyFont="1" applyBorder="1" applyProtection="1">
      <protection locked="0"/>
    </xf>
    <xf numFmtId="0" fontId="1" fillId="0" borderId="9" xfId="0" applyFont="1" applyBorder="1" applyProtection="1"/>
    <xf numFmtId="0" fontId="3" fillId="0" borderId="9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8" fillId="0" borderId="0" xfId="0" applyFont="1"/>
    <xf numFmtId="0" fontId="4" fillId="0" borderId="15" xfId="0" applyFont="1" applyBorder="1" applyAlignment="1" applyProtection="1"/>
    <xf numFmtId="0" fontId="4" fillId="0" borderId="14" xfId="0" applyFont="1" applyBorder="1" applyAlignment="1" applyProtection="1"/>
    <xf numFmtId="9" fontId="0" fillId="0" borderId="0" xfId="0" applyNumberFormat="1"/>
    <xf numFmtId="164" fontId="3" fillId="0" borderId="10" xfId="0" applyNumberFormat="1" applyFont="1" applyBorder="1" applyAlignment="1" applyProtection="1">
      <protection locked="0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9" fillId="5" borderId="17" xfId="0" applyFont="1" applyFill="1" applyBorder="1" applyAlignment="1" applyProtection="1"/>
    <xf numFmtId="0" fontId="9" fillId="5" borderId="18" xfId="0" applyFont="1" applyFill="1" applyBorder="1" applyAlignment="1" applyProtection="1"/>
    <xf numFmtId="0" fontId="4" fillId="0" borderId="28" xfId="0" applyFont="1" applyBorder="1" applyAlignment="1" applyProtection="1"/>
    <xf numFmtId="0" fontId="12" fillId="0" borderId="0" xfId="0" applyFont="1"/>
    <xf numFmtId="9" fontId="12" fillId="0" borderId="0" xfId="0" applyNumberFormat="1" applyFont="1"/>
    <xf numFmtId="0" fontId="10" fillId="0" borderId="15" xfId="0" applyFont="1" applyFill="1" applyBorder="1" applyAlignment="1" applyProtection="1">
      <alignment horizontal="center" vertical="center" wrapText="1"/>
    </xf>
    <xf numFmtId="9" fontId="11" fillId="8" borderId="15" xfId="0" applyNumberFormat="1" applyFont="1" applyFill="1" applyBorder="1" applyAlignment="1" applyProtection="1">
      <alignment horizontal="center" vertical="center"/>
    </xf>
    <xf numFmtId="9" fontId="11" fillId="8" borderId="15" xfId="0" applyNumberFormat="1" applyFont="1" applyFill="1" applyBorder="1" applyProtection="1">
      <protection locked="0"/>
    </xf>
    <xf numFmtId="1" fontId="7" fillId="7" borderId="8" xfId="0" applyNumberFormat="1" applyFont="1" applyFill="1" applyBorder="1" applyAlignment="1" applyProtection="1">
      <protection locked="0"/>
    </xf>
    <xf numFmtId="0" fontId="4" fillId="8" borderId="23" xfId="0" applyFont="1" applyFill="1" applyBorder="1" applyAlignment="1" applyProtection="1">
      <alignment horizontal="center" vertical="center" wrapText="1"/>
    </xf>
    <xf numFmtId="9" fontId="0" fillId="8" borderId="15" xfId="0" applyNumberFormat="1" applyFill="1" applyBorder="1"/>
    <xf numFmtId="0" fontId="14" fillId="0" borderId="0" xfId="0" applyFont="1" applyAlignment="1"/>
    <xf numFmtId="0" fontId="14" fillId="0" borderId="0" xfId="0" applyFont="1"/>
    <xf numFmtId="0" fontId="15" fillId="4" borderId="34" xfId="0" applyFont="1" applyFill="1" applyBorder="1"/>
    <xf numFmtId="0" fontId="4" fillId="8" borderId="15" xfId="0" applyFont="1" applyFill="1" applyBorder="1" applyAlignment="1" applyProtection="1">
      <alignment horizontal="center"/>
    </xf>
    <xf numFmtId="9" fontId="4" fillId="8" borderId="15" xfId="0" applyNumberFormat="1" applyFont="1" applyFill="1" applyBorder="1" applyAlignment="1" applyProtection="1">
      <alignment horizontal="center" vertical="center" wrapText="1"/>
    </xf>
    <xf numFmtId="0" fontId="16" fillId="0" borderId="0" xfId="0" applyFont="1"/>
    <xf numFmtId="1" fontId="4" fillId="4" borderId="15" xfId="0" applyNumberFormat="1" applyFont="1" applyFill="1" applyBorder="1" applyAlignment="1" applyProtection="1">
      <alignment horizontal="center" vertical="center" wrapText="1"/>
    </xf>
    <xf numFmtId="9" fontId="4" fillId="4" borderId="15" xfId="0" applyNumberFormat="1" applyFont="1" applyFill="1" applyBorder="1" applyAlignment="1" applyProtection="1">
      <alignment horizontal="center" vertical="center" wrapText="1"/>
    </xf>
    <xf numFmtId="0" fontId="4" fillId="4" borderId="0" xfId="0" applyFont="1" applyFill="1" applyBorder="1" applyAlignment="1" applyProtection="1">
      <alignment horizontal="center" vertical="center" wrapText="1"/>
    </xf>
    <xf numFmtId="0" fontId="0" fillId="8" borderId="15" xfId="0" applyFill="1" applyBorder="1"/>
    <xf numFmtId="0" fontId="17" fillId="0" borderId="15" xfId="0" applyFont="1" applyBorder="1" applyAlignment="1" applyProtection="1">
      <alignment horizontal="center" vertical="center" wrapText="1"/>
    </xf>
    <xf numFmtId="0" fontId="10" fillId="8" borderId="15" xfId="0" applyFont="1" applyFill="1" applyBorder="1" applyProtection="1">
      <protection locked="0"/>
    </xf>
    <xf numFmtId="0" fontId="18" fillId="3" borderId="15" xfId="0" applyFont="1" applyFill="1" applyBorder="1"/>
    <xf numFmtId="0" fontId="4" fillId="9" borderId="15" xfId="0" applyFont="1" applyFill="1" applyBorder="1" applyAlignment="1" applyProtection="1">
      <alignment horizontal="center" vertical="center" wrapText="1"/>
    </xf>
    <xf numFmtId="0" fontId="16" fillId="0" borderId="15" xfId="0" applyFont="1" applyBorder="1"/>
    <xf numFmtId="0" fontId="0" fillId="0" borderId="15" xfId="0" applyBorder="1"/>
    <xf numFmtId="0" fontId="1" fillId="0" borderId="15" xfId="0" applyFont="1" applyBorder="1" applyAlignment="1" applyProtection="1"/>
    <xf numFmtId="0" fontId="1" fillId="0" borderId="15" xfId="0" applyFont="1" applyBorder="1" applyAlignment="1" applyProtection="1">
      <alignment vertical="center"/>
      <protection locked="0"/>
    </xf>
    <xf numFmtId="0" fontId="1" fillId="0" borderId="15" xfId="0" applyFont="1" applyBorder="1" applyAlignment="1" applyProtection="1">
      <alignment wrapText="1"/>
    </xf>
    <xf numFmtId="0" fontId="4" fillId="0" borderId="15" xfId="0" applyFont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13" fillId="0" borderId="15" xfId="0" applyFont="1" applyBorder="1" applyAlignment="1">
      <alignment horizontal="center"/>
    </xf>
    <xf numFmtId="0" fontId="13" fillId="0" borderId="15" xfId="0" applyFont="1" applyBorder="1" applyAlignment="1">
      <alignment horizontal="center" vertical="center"/>
    </xf>
    <xf numFmtId="0" fontId="13" fillId="0" borderId="15" xfId="0" applyFont="1" applyBorder="1"/>
    <xf numFmtId="9" fontId="4" fillId="10" borderId="15" xfId="0" applyNumberFormat="1" applyFont="1" applyFill="1" applyBorder="1" applyAlignment="1" applyProtection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10" fillId="0" borderId="15" xfId="0" applyFont="1" applyBorder="1" applyAlignment="1" applyProtection="1">
      <alignment horizontal="center" vertical="center" wrapText="1"/>
    </xf>
    <xf numFmtId="0" fontId="25" fillId="0" borderId="15" xfId="0" applyFont="1" applyBorder="1" applyAlignment="1" applyProtection="1">
      <alignment horizontal="center" wrapText="1"/>
      <protection locked="0" hidden="1"/>
    </xf>
    <xf numFmtId="0" fontId="21" fillId="4" borderId="15" xfId="0" applyFont="1" applyFill="1" applyBorder="1" applyAlignment="1">
      <alignment horizontal="center" vertical="center"/>
    </xf>
    <xf numFmtId="1" fontId="26" fillId="0" borderId="15" xfId="0" applyNumberFormat="1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4" fillId="8" borderId="32" xfId="0" applyFont="1" applyFill="1" applyBorder="1" applyAlignment="1" applyProtection="1">
      <alignment horizontal="center" vertical="center" wrapText="1"/>
    </xf>
    <xf numFmtId="9" fontId="0" fillId="8" borderId="0" xfId="0" applyNumberFormat="1" applyFill="1" applyBorder="1"/>
    <xf numFmtId="0" fontId="0" fillId="0" borderId="15" xfId="0" applyBorder="1" applyAlignment="1"/>
    <xf numFmtId="0" fontId="22" fillId="0" borderId="35" xfId="0" applyFont="1" applyBorder="1"/>
    <xf numFmtId="0" fontId="25" fillId="11" borderId="15" xfId="0" applyFont="1" applyFill="1" applyBorder="1" applyAlignment="1" applyProtection="1">
      <alignment horizontal="center" wrapText="1"/>
      <protection locked="0" hidden="1"/>
    </xf>
    <xf numFmtId="0" fontId="4" fillId="11" borderId="15" xfId="0" applyFont="1" applyFill="1" applyBorder="1" applyAlignment="1" applyProtection="1">
      <alignment horizontal="center"/>
    </xf>
    <xf numFmtId="0" fontId="13" fillId="0" borderId="33" xfId="0" applyFont="1" applyFill="1" applyBorder="1" applyAlignment="1">
      <alignment horizontal="center" vertical="center"/>
    </xf>
    <xf numFmtId="0" fontId="4" fillId="3" borderId="36" xfId="0" applyFont="1" applyFill="1" applyBorder="1" applyAlignment="1" applyProtection="1">
      <alignment horizontal="center" vertical="center" wrapText="1"/>
    </xf>
    <xf numFmtId="0" fontId="4" fillId="3" borderId="37" xfId="0" applyFont="1" applyFill="1" applyBorder="1" applyAlignment="1" applyProtection="1">
      <alignment horizontal="center" vertical="center" wrapText="1"/>
    </xf>
    <xf numFmtId="0" fontId="4" fillId="3" borderId="38" xfId="0" applyFont="1" applyFill="1" applyBorder="1" applyAlignment="1" applyProtection="1">
      <alignment horizontal="center" vertical="center" wrapText="1"/>
    </xf>
    <xf numFmtId="0" fontId="19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8" fillId="4" borderId="0" xfId="0" applyFont="1" applyFill="1" applyAlignment="1">
      <alignment horizontal="center"/>
    </xf>
    <xf numFmtId="0" fontId="4" fillId="3" borderId="26" xfId="0" applyFont="1" applyFill="1" applyBorder="1" applyAlignment="1" applyProtection="1">
      <alignment horizontal="center" vertical="center" wrapText="1"/>
    </xf>
    <xf numFmtId="0" fontId="4" fillId="3" borderId="27" xfId="0" applyFont="1" applyFill="1" applyBorder="1" applyAlignment="1" applyProtection="1">
      <alignment horizontal="center" vertical="center" wrapText="1"/>
    </xf>
    <xf numFmtId="0" fontId="2" fillId="3" borderId="5" xfId="0" applyFont="1" applyFill="1" applyBorder="1" applyAlignment="1" applyProtection="1">
      <alignment horizontal="left"/>
    </xf>
    <xf numFmtId="0" fontId="2" fillId="3" borderId="6" xfId="0" applyFont="1" applyFill="1" applyBorder="1" applyAlignment="1" applyProtection="1">
      <alignment horizontal="left"/>
    </xf>
    <xf numFmtId="0" fontId="2" fillId="3" borderId="7" xfId="0" applyFont="1" applyFill="1" applyBorder="1" applyAlignment="1" applyProtection="1">
      <alignment horizontal="left"/>
    </xf>
    <xf numFmtId="0" fontId="1" fillId="0" borderId="9" xfId="0" applyFont="1" applyBorder="1" applyAlignment="1" applyProtection="1">
      <alignment horizontal="center"/>
    </xf>
    <xf numFmtId="0" fontId="4" fillId="0" borderId="10" xfId="0" applyFont="1" applyBorder="1" applyAlignment="1" applyProtection="1">
      <alignment horizontal="center"/>
    </xf>
    <xf numFmtId="0" fontId="4" fillId="0" borderId="11" xfId="0" applyFont="1" applyBorder="1" applyAlignment="1" applyProtection="1">
      <alignment horizontal="center"/>
    </xf>
    <xf numFmtId="0" fontId="4" fillId="0" borderId="13" xfId="0" applyFont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  <protection locked="0"/>
    </xf>
    <xf numFmtId="0" fontId="3" fillId="0" borderId="19" xfId="0" applyFont="1" applyBorder="1" applyAlignment="1" applyProtection="1">
      <alignment horizontal="center"/>
      <protection locked="0"/>
    </xf>
    <xf numFmtId="0" fontId="10" fillId="0" borderId="17" xfId="0" applyFont="1" applyBorder="1" applyAlignment="1" applyProtection="1">
      <alignment horizontal="center"/>
    </xf>
    <xf numFmtId="0" fontId="10" fillId="0" borderId="18" xfId="0" applyFont="1" applyBorder="1" applyAlignment="1" applyProtection="1">
      <alignment horizontal="center"/>
    </xf>
    <xf numFmtId="0" fontId="10" fillId="0" borderId="28" xfId="0" applyFont="1" applyBorder="1" applyAlignment="1" applyProtection="1">
      <alignment horizontal="center"/>
    </xf>
    <xf numFmtId="0" fontId="4" fillId="0" borderId="14" xfId="0" applyFont="1" applyBorder="1" applyAlignment="1" applyProtection="1">
      <alignment horizontal="center"/>
    </xf>
    <xf numFmtId="0" fontId="4" fillId="0" borderId="15" xfId="0" applyFont="1" applyBorder="1" applyAlignment="1" applyProtection="1">
      <alignment horizontal="center"/>
    </xf>
    <xf numFmtId="0" fontId="3" fillId="0" borderId="15" xfId="0" applyFont="1" applyBorder="1" applyAlignment="1" applyProtection="1">
      <alignment horizontal="left"/>
      <protection locked="0"/>
    </xf>
    <xf numFmtId="0" fontId="3" fillId="0" borderId="23" xfId="0" applyFont="1" applyBorder="1" applyAlignment="1" applyProtection="1">
      <alignment horizontal="left"/>
      <protection locked="0"/>
    </xf>
    <xf numFmtId="0" fontId="3" fillId="0" borderId="17" xfId="0" applyFont="1" applyBorder="1" applyAlignment="1" applyProtection="1">
      <alignment horizontal="left"/>
      <protection locked="0"/>
    </xf>
    <xf numFmtId="0" fontId="3" fillId="0" borderId="16" xfId="0" applyFont="1" applyBorder="1" applyAlignment="1" applyProtection="1">
      <alignment horizontal="left"/>
      <protection locked="0"/>
    </xf>
    <xf numFmtId="0" fontId="13" fillId="6" borderId="29" xfId="0" applyFont="1" applyFill="1" applyBorder="1" applyAlignment="1">
      <alignment horizontal="center"/>
    </xf>
    <xf numFmtId="0" fontId="13" fillId="6" borderId="30" xfId="0" applyFont="1" applyFill="1" applyBorder="1" applyAlignment="1">
      <alignment horizontal="center"/>
    </xf>
    <xf numFmtId="0" fontId="10" fillId="2" borderId="15" xfId="0" applyFont="1" applyFill="1" applyBorder="1" applyAlignment="1" applyProtection="1">
      <alignment horizontal="center" vertical="center" wrapText="1"/>
      <protection locked="0"/>
    </xf>
    <xf numFmtId="0" fontId="2" fillId="7" borderId="15" xfId="0" applyFont="1" applyFill="1" applyBorder="1" applyAlignment="1" applyProtection="1">
      <alignment horizontal="center" vertical="center" wrapText="1"/>
      <protection locked="0"/>
    </xf>
    <xf numFmtId="0" fontId="10" fillId="7" borderId="15" xfId="0" applyFont="1" applyFill="1" applyBorder="1" applyAlignment="1" applyProtection="1">
      <alignment horizontal="center" vertical="center" wrapText="1"/>
    </xf>
    <xf numFmtId="0" fontId="1" fillId="0" borderId="22" xfId="0" applyFont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 wrapText="1"/>
    </xf>
    <xf numFmtId="0" fontId="4" fillId="0" borderId="20" xfId="0" applyFont="1" applyBorder="1" applyAlignment="1" applyProtection="1">
      <alignment horizontal="center" vertical="center" wrapText="1"/>
    </xf>
    <xf numFmtId="0" fontId="4" fillId="0" borderId="21" xfId="0" applyFont="1" applyBorder="1" applyAlignment="1" applyProtection="1">
      <alignment horizontal="center" vertical="center" wrapText="1"/>
    </xf>
    <xf numFmtId="0" fontId="4" fillId="0" borderId="24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33" xfId="0" applyFont="1" applyBorder="1" applyAlignment="1" applyProtection="1">
      <alignment horizontal="center" vertical="center" wrapText="1"/>
    </xf>
    <xf numFmtId="0" fontId="4" fillId="3" borderId="14" xfId="0" applyFont="1" applyFill="1" applyBorder="1" applyAlignment="1" applyProtection="1">
      <alignment horizontal="center" vertical="center" wrapText="1"/>
    </xf>
    <xf numFmtId="0" fontId="4" fillId="3" borderId="15" xfId="0" applyFont="1" applyFill="1" applyBorder="1" applyAlignment="1" applyProtection="1">
      <alignment horizontal="center" vertical="center" wrapText="1"/>
    </xf>
    <xf numFmtId="0" fontId="4" fillId="3" borderId="17" xfId="0" applyFont="1" applyFill="1" applyBorder="1" applyAlignment="1" applyProtection="1">
      <alignment horizontal="center" vertical="center" wrapText="1"/>
    </xf>
    <xf numFmtId="0" fontId="4" fillId="3" borderId="18" xfId="0" applyFont="1" applyFill="1" applyBorder="1" applyAlignment="1" applyProtection="1">
      <alignment horizontal="center" vertical="center" wrapText="1"/>
    </xf>
    <xf numFmtId="0" fontId="4" fillId="3" borderId="19" xfId="0" applyFont="1" applyFill="1" applyBorder="1" applyAlignment="1" applyProtection="1">
      <alignment horizontal="center" vertical="center" wrapText="1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left" vertical="top" wrapText="1"/>
      <protection locked="0"/>
    </xf>
    <xf numFmtId="0" fontId="4" fillId="3" borderId="17" xfId="0" applyFont="1" applyFill="1" applyBorder="1" applyAlignment="1" applyProtection="1">
      <alignment horizontal="center"/>
    </xf>
    <xf numFmtId="0" fontId="4" fillId="3" borderId="18" xfId="0" applyFont="1" applyFill="1" applyBorder="1" applyAlignment="1" applyProtection="1">
      <alignment horizontal="center"/>
    </xf>
    <xf numFmtId="0" fontId="4" fillId="3" borderId="28" xfId="0" applyFont="1" applyFill="1" applyBorder="1" applyAlignment="1" applyProtection="1">
      <alignment horizontal="center"/>
    </xf>
    <xf numFmtId="0" fontId="4" fillId="0" borderId="25" xfId="0" applyFont="1" applyBorder="1" applyAlignment="1" applyProtection="1">
      <alignment horizontal="center"/>
    </xf>
    <xf numFmtId="0" fontId="4" fillId="0" borderId="12" xfId="0" applyFont="1" applyBorder="1" applyAlignment="1" applyProtection="1">
      <alignment horizontal="center"/>
    </xf>
    <xf numFmtId="0" fontId="4" fillId="0" borderId="8" xfId="0" applyFont="1" applyBorder="1" applyAlignment="1" applyProtection="1">
      <alignment horizontal="center"/>
    </xf>
    <xf numFmtId="0" fontId="4" fillId="0" borderId="15" xfId="0" applyFont="1" applyBorder="1" applyAlignment="1" applyProtection="1">
      <alignment horizontal="center" vertical="center" wrapText="1"/>
    </xf>
    <xf numFmtId="0" fontId="5" fillId="0" borderId="17" xfId="0" applyFont="1" applyBorder="1" applyAlignment="1" applyProtection="1">
      <alignment horizontal="left" vertical="top" wrapText="1"/>
      <protection locked="0"/>
    </xf>
    <xf numFmtId="0" fontId="5" fillId="0" borderId="18" xfId="0" applyFont="1" applyBorder="1" applyAlignment="1" applyProtection="1">
      <alignment horizontal="left" vertical="top" wrapText="1"/>
      <protection locked="0"/>
    </xf>
    <xf numFmtId="0" fontId="5" fillId="0" borderId="28" xfId="0" applyFont="1" applyBorder="1" applyAlignment="1" applyProtection="1">
      <alignment horizontal="left" vertical="top" wrapText="1"/>
      <protection locked="0"/>
    </xf>
    <xf numFmtId="0" fontId="4" fillId="0" borderId="17" xfId="0" applyFont="1" applyBorder="1" applyAlignment="1" applyProtection="1">
      <alignment horizontal="center" vertical="center" wrapText="1"/>
    </xf>
    <xf numFmtId="0" fontId="4" fillId="0" borderId="18" xfId="0" applyFont="1" applyBorder="1" applyAlignment="1" applyProtection="1">
      <alignment horizontal="center" vertical="center" wrapText="1"/>
    </xf>
    <xf numFmtId="0" fontId="4" fillId="0" borderId="28" xfId="0" applyFont="1" applyBorder="1" applyAlignment="1" applyProtection="1">
      <alignment horizontal="center" vertical="center" wrapText="1"/>
    </xf>
    <xf numFmtId="14" fontId="1" fillId="0" borderId="15" xfId="0" applyNumberFormat="1" applyFont="1" applyBorder="1" applyAlignment="1" applyProtection="1">
      <alignment horizontal="center" vertical="top" wrapText="1"/>
      <protection locked="0"/>
    </xf>
    <xf numFmtId="0" fontId="1" fillId="0" borderId="15" xfId="0" applyFont="1" applyBorder="1" applyAlignment="1" applyProtection="1">
      <alignment horizontal="center" vertical="top" wrapText="1"/>
      <protection locked="0"/>
    </xf>
    <xf numFmtId="0" fontId="2" fillId="3" borderId="5" xfId="0" applyFont="1" applyFill="1" applyBorder="1" applyAlignment="1" applyProtection="1">
      <alignment horizontal="center"/>
    </xf>
    <xf numFmtId="0" fontId="2" fillId="3" borderId="6" xfId="0" applyFont="1" applyFill="1" applyBorder="1" applyAlignment="1" applyProtection="1">
      <alignment horizontal="center"/>
    </xf>
    <xf numFmtId="0" fontId="2" fillId="3" borderId="2" xfId="0" applyFont="1" applyFill="1" applyBorder="1" applyAlignment="1" applyProtection="1">
      <alignment horizontal="center"/>
    </xf>
    <xf numFmtId="0" fontId="0" fillId="0" borderId="31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4" fillId="3" borderId="1" xfId="0" applyFont="1" applyFill="1" applyBorder="1" applyAlignment="1" applyProtection="1">
      <alignment horizontal="center"/>
    </xf>
    <xf numFmtId="0" fontId="4" fillId="3" borderId="2" xfId="0" applyFont="1" applyFill="1" applyBorder="1" applyAlignment="1" applyProtection="1">
      <alignment horizontal="center"/>
    </xf>
    <xf numFmtId="0" fontId="4" fillId="3" borderId="0" xfId="0" applyFont="1" applyFill="1" applyBorder="1" applyAlignment="1" applyProtection="1">
      <alignment horizontal="center"/>
    </xf>
    <xf numFmtId="0" fontId="3" fillId="0" borderId="15" xfId="0" applyFont="1" applyBorder="1" applyAlignment="1" applyProtection="1">
      <alignment horizontal="center"/>
    </xf>
    <xf numFmtId="0" fontId="3" fillId="0" borderId="10" xfId="0" applyFont="1" applyBorder="1" applyAlignment="1" applyProtection="1">
      <alignment horizontal="center"/>
    </xf>
    <xf numFmtId="0" fontId="3" fillId="0" borderId="11" xfId="0" applyFont="1" applyBorder="1" applyAlignment="1" applyProtection="1">
      <alignment horizontal="center"/>
    </xf>
    <xf numFmtId="0" fontId="3" fillId="0" borderId="12" xfId="0" applyFont="1" applyBorder="1" applyAlignment="1" applyProtection="1">
      <alignment horizontal="center"/>
    </xf>
    <xf numFmtId="0" fontId="4" fillId="5" borderId="17" xfId="0" applyFont="1" applyFill="1" applyBorder="1" applyAlignment="1" applyProtection="1">
      <alignment horizontal="center" vertical="center"/>
    </xf>
    <xf numFmtId="0" fontId="4" fillId="5" borderId="18" xfId="0" applyFont="1" applyFill="1" applyBorder="1" applyAlignment="1" applyProtection="1">
      <alignment horizontal="center" vertical="center"/>
    </xf>
    <xf numFmtId="0" fontId="4" fillId="5" borderId="28" xfId="0" applyFont="1" applyFill="1" applyBorder="1" applyAlignment="1" applyProtection="1">
      <alignment horizontal="center" vertical="center"/>
    </xf>
    <xf numFmtId="0" fontId="4" fillId="5" borderId="15" xfId="0" applyFont="1" applyFill="1" applyBorder="1" applyAlignment="1" applyProtection="1">
      <alignment horizontal="center" vertical="center"/>
    </xf>
    <xf numFmtId="0" fontId="0" fillId="0" borderId="15" xfId="0" applyBorder="1" applyAlignment="1">
      <alignment horizontal="center"/>
    </xf>
    <xf numFmtId="0" fontId="20" fillId="0" borderId="0" xfId="0" applyFont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1" fillId="4" borderId="15" xfId="0" applyFont="1" applyFill="1" applyBorder="1" applyAlignment="1">
      <alignment horizontal="center" vertical="center"/>
    </xf>
  </cellXfs>
  <cellStyles count="1">
    <cellStyle name="Обычный" xfId="0" builtinId="0"/>
  </cellStyles>
  <dxfs count="15"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ont>
        <color rgb="FFFF0000"/>
      </font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C00000"/>
        </patternFill>
      </fill>
    </dxf>
  </dxfs>
  <tableStyles count="0" defaultTableStyle="TableStyleMedium2" defaultPivotStyle="PivotStyleLight16"/>
  <colors>
    <mruColors>
      <color rgb="FF8BE1FF"/>
      <color rgb="FFCCFF99"/>
      <color rgb="FFFF9999"/>
      <color rgb="FFCCCCFF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2000" b="0">
                <a:solidFill>
                  <a:srgbClr val="FF0000"/>
                </a:solidFill>
              </a:rPr>
              <a:t>Процентное</a:t>
            </a:r>
            <a:r>
              <a:rPr lang="ru-RU" sz="2000" b="0" baseline="0">
                <a:solidFill>
                  <a:srgbClr val="FF0000"/>
                </a:solidFill>
              </a:rPr>
              <a:t> количество выполненных заданий каждым учеником</a:t>
            </a:r>
            <a:endParaRPr lang="ru-RU" sz="2000" b="0">
              <a:solidFill>
                <a:srgbClr val="FF0000"/>
              </a:solidFill>
            </a:endParaRPr>
          </a:p>
        </c:rich>
      </c:tx>
      <c:layout>
        <c:manualLayout>
          <c:xMode val="edge"/>
          <c:yMode val="edge"/>
          <c:x val="9.1755624114250464E-2"/>
          <c:y val="1.589020991029851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3.6579858357638814E-2"/>
          <c:y val="0.16745826366133615"/>
          <c:w val="0.9520166591039062"/>
          <c:h val="0.6176933549152028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Поэлементный!$AF$9:$AF$38</c:f>
              <c:numCache>
                <c:formatCode>General</c:formatCode>
                <c:ptCount val="30"/>
                <c:pt idx="0">
                  <c:v>0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0</c:v>
                </c:pt>
                <c:pt idx="11">
                  <c:v>18</c:v>
                </c:pt>
                <c:pt idx="12">
                  <c:v>19</c:v>
                </c:pt>
                <c:pt idx="13">
                  <c:v>20</c:v>
                </c:pt>
                <c:pt idx="14">
                  <c:v>21</c:v>
                </c:pt>
                <c:pt idx="15">
                  <c:v>0</c:v>
                </c:pt>
                <c:pt idx="16">
                  <c:v>24</c:v>
                </c:pt>
                <c:pt idx="17">
                  <c:v>25</c:v>
                </c:pt>
                <c:pt idx="18">
                  <c:v>0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31</c:v>
                </c:pt>
                <c:pt idx="23">
                  <c:v>32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cat>
          <c:val>
            <c:numRef>
              <c:f>Поэлементный!$AG$9:$AG$38</c:f>
              <c:numCache>
                <c:formatCode>0%</c:formatCode>
                <c:ptCount val="30"/>
                <c:pt idx="0">
                  <c:v>0</c:v>
                </c:pt>
                <c:pt idx="1">
                  <c:v>0.38095238095238093</c:v>
                </c:pt>
                <c:pt idx="2">
                  <c:v>9.5238095238095233E-2</c:v>
                </c:pt>
                <c:pt idx="3">
                  <c:v>0</c:v>
                </c:pt>
                <c:pt idx="4">
                  <c:v>0.42857142857142855</c:v>
                </c:pt>
                <c:pt idx="5">
                  <c:v>0</c:v>
                </c:pt>
                <c:pt idx="6">
                  <c:v>0.14285714285714285</c:v>
                </c:pt>
                <c:pt idx="7">
                  <c:v>0.47619047619047616</c:v>
                </c:pt>
                <c:pt idx="8">
                  <c:v>0.2857142857142857</c:v>
                </c:pt>
                <c:pt idx="9">
                  <c:v>0.66666666666666663</c:v>
                </c:pt>
                <c:pt idx="10">
                  <c:v>0</c:v>
                </c:pt>
                <c:pt idx="11">
                  <c:v>9.5238095238095233E-2</c:v>
                </c:pt>
                <c:pt idx="12">
                  <c:v>0.23809523809523808</c:v>
                </c:pt>
                <c:pt idx="13">
                  <c:v>0.7142857142857143</c:v>
                </c:pt>
                <c:pt idx="14">
                  <c:v>0.47619047619047616</c:v>
                </c:pt>
                <c:pt idx="15">
                  <c:v>0</c:v>
                </c:pt>
                <c:pt idx="16">
                  <c:v>0.2857142857142857</c:v>
                </c:pt>
                <c:pt idx="17">
                  <c:v>0.38095238095238093</c:v>
                </c:pt>
                <c:pt idx="18">
                  <c:v>0</c:v>
                </c:pt>
                <c:pt idx="19">
                  <c:v>0.42857142857142855</c:v>
                </c:pt>
                <c:pt idx="20">
                  <c:v>0.76190476190476186</c:v>
                </c:pt>
                <c:pt idx="21">
                  <c:v>0.61904761904761907</c:v>
                </c:pt>
                <c:pt idx="22">
                  <c:v>0.76190476190476186</c:v>
                </c:pt>
                <c:pt idx="23">
                  <c:v>0.38095238095238093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873-41A1-B173-BA10DDAC3C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4905200"/>
        <c:axId val="122412824"/>
      </c:barChart>
      <c:catAx>
        <c:axId val="124905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22412824"/>
        <c:crosses val="autoZero"/>
        <c:auto val="1"/>
        <c:lblAlgn val="ctr"/>
        <c:lblOffset val="100"/>
        <c:noMultiLvlLbl val="0"/>
      </c:catAx>
      <c:valAx>
        <c:axId val="122412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249052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Анализ сравнения отметок за ВПР </a:t>
            </a:r>
          </a:p>
          <a:p>
            <a:pPr>
              <a:defRPr/>
            </a:pPr>
            <a:r>
              <a:rPr lang="ru-RU"/>
              <a:t>и отметок по журналу </a:t>
            </a:r>
          </a:p>
        </c:rich>
      </c:tx>
      <c:layout>
        <c:manualLayout>
          <c:xMode val="edge"/>
          <c:yMode val="edge"/>
          <c:x val="0.26562510936132983"/>
          <c:y val="1.191077639352997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Поэлементный!$AD$42:$AF$42</c:f>
              <c:strCache>
                <c:ptCount val="3"/>
                <c:pt idx="0">
                  <c:v>подтвердил</c:v>
                </c:pt>
                <c:pt idx="1">
                  <c:v>понизил</c:v>
                </c:pt>
                <c:pt idx="2">
                  <c:v>повысил</c:v>
                </c:pt>
              </c:strCache>
            </c:strRef>
          </c:cat>
          <c:val>
            <c:numRef>
              <c:f>Поэлементный!$AD$43:$AF$43</c:f>
              <c:numCache>
                <c:formatCode>General</c:formatCode>
                <c:ptCount val="3"/>
                <c:pt idx="0">
                  <c:v>2</c:v>
                </c:pt>
                <c:pt idx="1">
                  <c:v>22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2D6-479F-B433-6E545E77E2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5038152"/>
        <c:axId val="125301184"/>
      </c:barChart>
      <c:catAx>
        <c:axId val="75038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25301184"/>
        <c:crosses val="autoZero"/>
        <c:auto val="1"/>
        <c:lblAlgn val="ctr"/>
        <c:lblOffset val="100"/>
        <c:noMultiLvlLbl val="0"/>
      </c:catAx>
      <c:valAx>
        <c:axId val="125301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50381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12825685885141"/>
          <c:y val="0.22911689143105807"/>
          <c:w val="0.61949340053388724"/>
          <c:h val="0.522779987212636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>
              <a:outerShdw blurRad="254000" sx="102000" sy="102000" algn="ctr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dLbl>
              <c:idx val="0"/>
              <c:layout>
                <c:manualLayout>
                  <c:x val="0"/>
                  <c:y val="-8.63526241573950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FE59-48BE-9CF8-912783B869B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9.9099114916152975E-3"/>
                  <c:y val="-6.64250955056884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FE59-48BE-9CF8-912783B869B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Анализ!$K$6:$M$6</c:f>
              <c:strCache>
                <c:ptCount val="3"/>
                <c:pt idx="0">
                  <c:v>кач</c:v>
                </c:pt>
                <c:pt idx="1">
                  <c:v>обуч</c:v>
                </c:pt>
                <c:pt idx="2">
                  <c:v>неусп</c:v>
                </c:pt>
              </c:strCache>
            </c:strRef>
          </c:cat>
          <c:val>
            <c:numRef>
              <c:f>Анализ!$K$7:$M$7</c:f>
              <c:numCache>
                <c:formatCode>0%</c:formatCode>
                <c:ptCount val="3"/>
                <c:pt idx="0">
                  <c:v>0</c:v>
                </c:pt>
                <c:pt idx="1">
                  <c:v>0.13043478260869565</c:v>
                </c:pt>
                <c:pt idx="2">
                  <c:v>0.86956521739130432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E59-48BE-9CF8-912783B869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5299224"/>
        <c:axId val="125304320"/>
      </c:barChart>
      <c:catAx>
        <c:axId val="125299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25304320"/>
        <c:crosses val="autoZero"/>
        <c:auto val="1"/>
        <c:lblAlgn val="ctr"/>
        <c:lblOffset val="100"/>
        <c:noMultiLvlLbl val="0"/>
      </c:catAx>
      <c:valAx>
        <c:axId val="125304320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25299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accent6">
          <a:lumMod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b="1" baseline="0"/>
              <a:t>Анализ выполнения заданий работы</a:t>
            </a:r>
            <a:endParaRPr lang="ru-RU" b="1"/>
          </a:p>
        </c:rich>
      </c:tx>
      <c:layout>
        <c:manualLayout>
          <c:xMode val="edge"/>
          <c:yMode val="edge"/>
          <c:x val="0.33661489718534149"/>
          <c:y val="5.09259259259259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3.3565488557632063E-2"/>
          <c:y val="0.13857654205486913"/>
          <c:w val="0.96643451144236792"/>
          <c:h val="0.72088764946048411"/>
        </c:manualLayout>
      </c:layout>
      <c:barChart>
        <c:barDir val="col"/>
        <c:grouping val="clustered"/>
        <c:varyColors val="0"/>
        <c:ser>
          <c:idx val="0"/>
          <c:order val="0"/>
          <c:tx>
            <c:v>задания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Анализ!$E$9:$X$9</c:f>
              <c:strCache>
                <c:ptCount val="20"/>
                <c:pt idx="0">
                  <c:v>1К1</c:v>
                </c:pt>
                <c:pt idx="1">
                  <c:v>1К2</c:v>
                </c:pt>
                <c:pt idx="2">
                  <c:v>1К3</c:v>
                </c:pt>
                <c:pt idx="3">
                  <c:v>2К1</c:v>
                </c:pt>
                <c:pt idx="4">
                  <c:v>2К2</c:v>
                </c:pt>
                <c:pt idx="5">
                  <c:v>2К3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</c:strCache>
            </c:strRef>
          </c:cat>
          <c:val>
            <c:numRef>
              <c:f>Анализ!$E$10:$X$10</c:f>
              <c:numCache>
                <c:formatCode>General</c:formatCode>
                <c:ptCount val="20"/>
                <c:pt idx="0">
                  <c:v>26</c:v>
                </c:pt>
                <c:pt idx="1">
                  <c:v>11</c:v>
                </c:pt>
                <c:pt idx="2">
                  <c:v>27</c:v>
                </c:pt>
                <c:pt idx="3">
                  <c:v>24</c:v>
                </c:pt>
                <c:pt idx="4">
                  <c:v>6</c:v>
                </c:pt>
                <c:pt idx="5">
                  <c:v>25</c:v>
                </c:pt>
                <c:pt idx="6">
                  <c:v>6</c:v>
                </c:pt>
                <c:pt idx="7">
                  <c:v>10</c:v>
                </c:pt>
                <c:pt idx="8">
                  <c:v>17</c:v>
                </c:pt>
                <c:pt idx="9">
                  <c:v>13</c:v>
                </c:pt>
                <c:pt idx="10">
                  <c:v>14</c:v>
                </c:pt>
                <c:pt idx="11">
                  <c:v>21</c:v>
                </c:pt>
                <c:pt idx="12">
                  <c:v>12</c:v>
                </c:pt>
                <c:pt idx="13">
                  <c:v>15</c:v>
                </c:pt>
                <c:pt idx="14">
                  <c:v>13</c:v>
                </c:pt>
                <c:pt idx="15">
                  <c:v>17</c:v>
                </c:pt>
                <c:pt idx="16">
                  <c:v>2</c:v>
                </c:pt>
                <c:pt idx="17">
                  <c:v>12</c:v>
                </c:pt>
                <c:pt idx="18">
                  <c:v>12</c:v>
                </c:pt>
                <c:pt idx="19">
                  <c:v>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831-44F9-BAB4-FC9DDC052BC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25300400"/>
        <c:axId val="125300008"/>
      </c:barChart>
      <c:catAx>
        <c:axId val="125300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25300008"/>
        <c:crosses val="autoZero"/>
        <c:auto val="1"/>
        <c:lblAlgn val="ctr"/>
        <c:lblOffset val="100"/>
        <c:noMultiLvlLbl val="0"/>
      </c:catAx>
      <c:valAx>
        <c:axId val="125300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253004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2000" b="0">
                <a:solidFill>
                  <a:srgbClr val="FF0000"/>
                </a:solidFill>
              </a:rPr>
              <a:t>Процентное</a:t>
            </a:r>
            <a:r>
              <a:rPr lang="ru-RU" sz="2000" b="0" baseline="0">
                <a:solidFill>
                  <a:srgbClr val="FF0000"/>
                </a:solidFill>
              </a:rPr>
              <a:t> количество выполненных заданий каждым учеником</a:t>
            </a:r>
            <a:endParaRPr lang="ru-RU" sz="2000" b="0">
              <a:solidFill>
                <a:srgbClr val="FF0000"/>
              </a:solidFill>
            </a:endParaRPr>
          </a:p>
        </c:rich>
      </c:tx>
      <c:layout>
        <c:manualLayout>
          <c:xMode val="edge"/>
          <c:yMode val="edge"/>
          <c:x val="9.1755624114250464E-2"/>
          <c:y val="1.589020991029851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3.6579858357638814E-2"/>
          <c:y val="0.16745826366133615"/>
          <c:w val="0.9520166591039062"/>
          <c:h val="0.6176933549152028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Поэлементный!$AF$9:$AF$38</c:f>
              <c:numCache>
                <c:formatCode>General</c:formatCode>
                <c:ptCount val="30"/>
                <c:pt idx="0">
                  <c:v>0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0</c:v>
                </c:pt>
                <c:pt idx="11">
                  <c:v>18</c:v>
                </c:pt>
                <c:pt idx="12">
                  <c:v>19</c:v>
                </c:pt>
                <c:pt idx="13">
                  <c:v>20</c:v>
                </c:pt>
                <c:pt idx="14">
                  <c:v>21</c:v>
                </c:pt>
                <c:pt idx="15">
                  <c:v>0</c:v>
                </c:pt>
                <c:pt idx="16">
                  <c:v>24</c:v>
                </c:pt>
                <c:pt idx="17">
                  <c:v>25</c:v>
                </c:pt>
                <c:pt idx="18">
                  <c:v>0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31</c:v>
                </c:pt>
                <c:pt idx="23">
                  <c:v>32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cat>
          <c:val>
            <c:numRef>
              <c:f>Поэлементный!$AG$9:$AG$38</c:f>
              <c:numCache>
                <c:formatCode>0%</c:formatCode>
                <c:ptCount val="30"/>
                <c:pt idx="0">
                  <c:v>0</c:v>
                </c:pt>
                <c:pt idx="1">
                  <c:v>0.38095238095238093</c:v>
                </c:pt>
                <c:pt idx="2">
                  <c:v>9.5238095238095233E-2</c:v>
                </c:pt>
                <c:pt idx="3">
                  <c:v>0</c:v>
                </c:pt>
                <c:pt idx="4">
                  <c:v>0.42857142857142855</c:v>
                </c:pt>
                <c:pt idx="5">
                  <c:v>0</c:v>
                </c:pt>
                <c:pt idx="6">
                  <c:v>0.14285714285714285</c:v>
                </c:pt>
                <c:pt idx="7">
                  <c:v>0.47619047619047616</c:v>
                </c:pt>
                <c:pt idx="8">
                  <c:v>0.2857142857142857</c:v>
                </c:pt>
                <c:pt idx="9">
                  <c:v>0.66666666666666663</c:v>
                </c:pt>
                <c:pt idx="10">
                  <c:v>0</c:v>
                </c:pt>
                <c:pt idx="11">
                  <c:v>9.5238095238095233E-2</c:v>
                </c:pt>
                <c:pt idx="12">
                  <c:v>0.23809523809523808</c:v>
                </c:pt>
                <c:pt idx="13">
                  <c:v>0.7142857142857143</c:v>
                </c:pt>
                <c:pt idx="14">
                  <c:v>0.47619047619047616</c:v>
                </c:pt>
                <c:pt idx="15">
                  <c:v>0</c:v>
                </c:pt>
                <c:pt idx="16">
                  <c:v>0.2857142857142857</c:v>
                </c:pt>
                <c:pt idx="17">
                  <c:v>0.38095238095238093</c:v>
                </c:pt>
                <c:pt idx="18">
                  <c:v>0</c:v>
                </c:pt>
                <c:pt idx="19">
                  <c:v>0.42857142857142855</c:v>
                </c:pt>
                <c:pt idx="20">
                  <c:v>0.76190476190476186</c:v>
                </c:pt>
                <c:pt idx="21">
                  <c:v>0.61904761904761907</c:v>
                </c:pt>
                <c:pt idx="22">
                  <c:v>0.76190476190476186</c:v>
                </c:pt>
                <c:pt idx="23">
                  <c:v>0.38095238095238093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873-41A1-B173-BA10DDAC3C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5298832"/>
        <c:axId val="125304712"/>
      </c:barChart>
      <c:catAx>
        <c:axId val="125298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25304712"/>
        <c:crosses val="autoZero"/>
        <c:auto val="1"/>
        <c:lblAlgn val="ctr"/>
        <c:lblOffset val="100"/>
        <c:noMultiLvlLbl val="0"/>
      </c:catAx>
      <c:valAx>
        <c:axId val="125304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252988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42</xdr:row>
      <xdr:rowOff>21772</xdr:rowOff>
    </xdr:from>
    <xdr:to>
      <xdr:col>29</xdr:col>
      <xdr:colOff>43542</xdr:colOff>
      <xdr:row>59</xdr:row>
      <xdr:rowOff>41564</xdr:rowOff>
    </xdr:to>
    <xdr:graphicFrame macro="">
      <xdr:nvGraphicFramePr>
        <xdr:cNvPr id="5" name="Диаграмма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385480</xdr:colOff>
      <xdr:row>60</xdr:row>
      <xdr:rowOff>71717</xdr:rowOff>
    </xdr:from>
    <xdr:to>
      <xdr:col>22</xdr:col>
      <xdr:colOff>331692</xdr:colOff>
      <xdr:row>70</xdr:row>
      <xdr:rowOff>125507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22252</xdr:colOff>
      <xdr:row>0</xdr:row>
      <xdr:rowOff>0</xdr:rowOff>
    </xdr:from>
    <xdr:to>
      <xdr:col>24</xdr:col>
      <xdr:colOff>27956</xdr:colOff>
      <xdr:row>6</xdr:row>
      <xdr:rowOff>249978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96981</xdr:colOff>
      <xdr:row>34</xdr:row>
      <xdr:rowOff>41564</xdr:rowOff>
    </xdr:from>
    <xdr:to>
      <xdr:col>24</xdr:col>
      <xdr:colOff>55419</xdr:colOff>
      <xdr:row>52</xdr:row>
      <xdr:rowOff>55418</xdr:rowOff>
    </xdr:to>
    <xdr:graphicFrame macro="">
      <xdr:nvGraphicFramePr>
        <xdr:cNvPr id="5" name="Диаграмма 4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25</xdr:col>
      <xdr:colOff>549088</xdr:colOff>
      <xdr:row>12</xdr:row>
      <xdr:rowOff>56029</xdr:rowOff>
    </xdr:from>
    <xdr:to>
      <xdr:col>63</xdr:col>
      <xdr:colOff>32335</xdr:colOff>
      <xdr:row>12</xdr:row>
      <xdr:rowOff>156882</xdr:rowOff>
    </xdr:to>
    <xdr:graphicFrame macro="">
      <xdr:nvGraphicFramePr>
        <xdr:cNvPr id="4" name="Диаграмма 3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0.30157</cdr:x>
      <cdr:y>0.91489</cdr:y>
    </cdr:from>
    <cdr:to>
      <cdr:x>0.72461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990109" y="3158836"/>
          <a:ext cx="5597236" cy="2770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ru-RU" sz="1400" b="1">
              <a:latin typeface="+mj-lt"/>
            </a:rPr>
            <a:t>номера заданий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Forma%20otcheta%20russkii%20iazyk%209%20klas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Классы"/>
      <sheetName val="Протокол"/>
      <sheetName val="Перечень учебников"/>
      <sheetName val="Otchet"/>
      <sheetName val="служ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3">
          <cell r="D3">
            <v>5</v>
          </cell>
          <cell r="G3">
            <v>0</v>
          </cell>
          <cell r="H3">
            <v>0</v>
          </cell>
          <cell r="K3">
            <v>0</v>
          </cell>
          <cell r="L3">
            <v>0</v>
          </cell>
          <cell r="Q3">
            <v>0</v>
          </cell>
          <cell r="R3">
            <v>0</v>
          </cell>
        </row>
        <row r="4">
          <cell r="D4">
            <v>4</v>
          </cell>
          <cell r="G4">
            <v>1</v>
          </cell>
          <cell r="H4">
            <v>1</v>
          </cell>
          <cell r="K4">
            <v>1</v>
          </cell>
          <cell r="L4">
            <v>1</v>
          </cell>
          <cell r="Q4">
            <v>1</v>
          </cell>
          <cell r="R4">
            <v>1</v>
          </cell>
        </row>
        <row r="5">
          <cell r="D5">
            <v>3</v>
          </cell>
          <cell r="G5" t="str">
            <v>не пройд.</v>
          </cell>
          <cell r="H5">
            <v>2</v>
          </cell>
          <cell r="K5">
            <v>2</v>
          </cell>
          <cell r="L5">
            <v>2</v>
          </cell>
          <cell r="Q5">
            <v>2</v>
          </cell>
          <cell r="R5">
            <v>2</v>
          </cell>
        </row>
        <row r="6">
          <cell r="D6">
            <v>2</v>
          </cell>
          <cell r="G6" t="str">
            <v>X</v>
          </cell>
          <cell r="H6" t="str">
            <v>не пройд.</v>
          </cell>
          <cell r="K6">
            <v>3</v>
          </cell>
          <cell r="L6">
            <v>3</v>
          </cell>
          <cell r="Q6">
            <v>3</v>
          </cell>
          <cell r="R6">
            <v>3</v>
          </cell>
        </row>
        <row r="7">
          <cell r="D7" t="str">
            <v>нет отметки</v>
          </cell>
          <cell r="H7" t="str">
            <v>X</v>
          </cell>
          <cell r="K7" t="str">
            <v>не пройд.</v>
          </cell>
          <cell r="L7">
            <v>4</v>
          </cell>
          <cell r="Q7">
            <v>4</v>
          </cell>
          <cell r="R7">
            <v>4</v>
          </cell>
        </row>
        <row r="8">
          <cell r="K8" t="str">
            <v>X</v>
          </cell>
          <cell r="L8" t="str">
            <v>не пройд.</v>
          </cell>
          <cell r="Q8">
            <v>5</v>
          </cell>
          <cell r="R8">
            <v>5</v>
          </cell>
        </row>
        <row r="9">
          <cell r="L9" t="str">
            <v>X</v>
          </cell>
          <cell r="Q9" t="str">
            <v>не пройд.</v>
          </cell>
          <cell r="R9">
            <v>6</v>
          </cell>
        </row>
        <row r="10">
          <cell r="Q10" t="str">
            <v>X</v>
          </cell>
          <cell r="R10" t="str">
            <v>не пройд.</v>
          </cell>
        </row>
        <row r="11">
          <cell r="R11" t="str">
            <v>X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O43"/>
  <sheetViews>
    <sheetView tabSelected="1" zoomScale="85" zoomScaleNormal="85" workbookViewId="0">
      <selection activeCell="D31" sqref="D31:X33"/>
    </sheetView>
  </sheetViews>
  <sheetFormatPr defaultRowHeight="15" x14ac:dyDescent="0.25"/>
  <cols>
    <col min="1" max="1" width="5.7109375" customWidth="1"/>
    <col min="2" max="2" width="20.85546875" customWidth="1"/>
    <col min="3" max="3" width="11.42578125" customWidth="1"/>
    <col min="4" max="4" width="8.5703125" customWidth="1"/>
    <col min="5" max="24" width="5.7109375" customWidth="1"/>
    <col min="25" max="25" width="32.5703125" customWidth="1"/>
    <col min="26" max="26" width="32.42578125" customWidth="1"/>
    <col min="27" max="27" width="37.85546875" customWidth="1"/>
    <col min="28" max="28" width="12.140625" customWidth="1"/>
    <col min="29" max="29" width="15.7109375" customWidth="1"/>
    <col min="30" max="30" width="20" customWidth="1"/>
    <col min="31" max="31" width="21.7109375" customWidth="1"/>
  </cols>
  <sheetData>
    <row r="2" spans="1:41" ht="21" x14ac:dyDescent="0.35">
      <c r="D2" s="68" t="s">
        <v>85</v>
      </c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AA2" s="39">
        <v>5</v>
      </c>
      <c r="AB2" s="36">
        <f>COUNTIF(AA10:AA40,5)</f>
        <v>0</v>
      </c>
    </row>
    <row r="3" spans="1:41" ht="21" x14ac:dyDescent="0.35"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AA3" s="39">
        <v>4</v>
      </c>
      <c r="AB3" s="36">
        <f>COUNTIF(AA10:AA40,4)</f>
        <v>0</v>
      </c>
    </row>
    <row r="4" spans="1:41" ht="21" x14ac:dyDescent="0.35"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AA4" s="39">
        <v>3</v>
      </c>
      <c r="AB4" s="36">
        <f>COUNTIF(AA10:AA42,3)</f>
        <v>3</v>
      </c>
    </row>
    <row r="5" spans="1:41" ht="21.75" thickBot="1" x14ac:dyDescent="0.4">
      <c r="AA5" s="39">
        <v>2</v>
      </c>
      <c r="AB5" s="36">
        <f>COUNTIF(AA10:AA43,2)</f>
        <v>20</v>
      </c>
    </row>
    <row r="6" spans="1:41" ht="29.25" thickBot="1" x14ac:dyDescent="0.5">
      <c r="F6" s="70" t="s">
        <v>18</v>
      </c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T6" s="27" t="s">
        <v>20</v>
      </c>
      <c r="U6" s="27"/>
      <c r="V6" s="28"/>
      <c r="W6" s="28"/>
      <c r="X6" s="28"/>
      <c r="Y6" s="29">
        <v>21</v>
      </c>
    </row>
    <row r="7" spans="1:41" x14ac:dyDescent="0.25"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</row>
    <row r="9" spans="1:41" ht="56.25" x14ac:dyDescent="0.25">
      <c r="A9" s="43" t="s">
        <v>5</v>
      </c>
      <c r="B9" s="43"/>
      <c r="C9" s="45" t="s">
        <v>30</v>
      </c>
      <c r="D9" s="21" t="s">
        <v>40</v>
      </c>
      <c r="E9" s="21" t="s">
        <v>41</v>
      </c>
      <c r="F9" s="21" t="s">
        <v>42</v>
      </c>
      <c r="G9" s="21" t="s">
        <v>43</v>
      </c>
      <c r="H9" s="21" t="s">
        <v>44</v>
      </c>
      <c r="I9" s="21" t="s">
        <v>45</v>
      </c>
      <c r="J9" s="21">
        <v>3</v>
      </c>
      <c r="K9" s="21">
        <v>4</v>
      </c>
      <c r="L9" s="21">
        <v>5</v>
      </c>
      <c r="M9" s="21">
        <v>6</v>
      </c>
      <c r="N9" s="21">
        <v>7</v>
      </c>
      <c r="O9" s="21">
        <v>8</v>
      </c>
      <c r="P9" s="21">
        <v>9</v>
      </c>
      <c r="Q9" s="21">
        <v>10</v>
      </c>
      <c r="R9" s="21">
        <v>11</v>
      </c>
      <c r="S9" s="21">
        <v>12</v>
      </c>
      <c r="T9" s="21">
        <v>13</v>
      </c>
      <c r="U9" s="21">
        <v>14</v>
      </c>
      <c r="V9" s="21">
        <v>15</v>
      </c>
      <c r="W9" s="21">
        <v>16</v>
      </c>
      <c r="X9" s="21">
        <v>17</v>
      </c>
      <c r="Y9" s="53" t="s">
        <v>26</v>
      </c>
      <c r="Z9" s="53" t="s">
        <v>19</v>
      </c>
      <c r="AA9" s="53" t="s">
        <v>28</v>
      </c>
      <c r="AB9" s="53" t="s">
        <v>29</v>
      </c>
      <c r="AC9" s="53" t="s">
        <v>24</v>
      </c>
      <c r="AD9" s="46" t="s">
        <v>25</v>
      </c>
      <c r="AE9" s="52" t="s">
        <v>27</v>
      </c>
      <c r="AF9" s="19" t="e">
        <f>#REF!</f>
        <v>#REF!</v>
      </c>
      <c r="AG9" s="20" t="e">
        <f>#REF!</f>
        <v>#REF!</v>
      </c>
      <c r="AH9" s="19"/>
      <c r="AI9" s="19"/>
      <c r="AJ9" s="32"/>
      <c r="AK9" s="32"/>
      <c r="AL9" s="32"/>
      <c r="AM9" s="32"/>
      <c r="AN9" s="32"/>
      <c r="AO9" s="32"/>
    </row>
    <row r="10" spans="1:41" ht="15.75" x14ac:dyDescent="0.25">
      <c r="A10" s="44">
        <v>3</v>
      </c>
      <c r="B10" s="44" t="s">
        <v>61</v>
      </c>
      <c r="C10" s="44">
        <v>90101</v>
      </c>
      <c r="D10" s="54">
        <v>4</v>
      </c>
      <c r="E10" s="54">
        <v>2</v>
      </c>
      <c r="F10" s="54">
        <v>2</v>
      </c>
      <c r="G10" s="54">
        <v>2</v>
      </c>
      <c r="H10" s="54">
        <v>0</v>
      </c>
      <c r="I10" s="54">
        <v>0</v>
      </c>
      <c r="J10" s="54">
        <v>0</v>
      </c>
      <c r="K10" s="54">
        <v>1</v>
      </c>
      <c r="L10" s="54">
        <v>2</v>
      </c>
      <c r="M10" s="54">
        <v>0</v>
      </c>
      <c r="N10" s="54">
        <v>1</v>
      </c>
      <c r="O10" s="54">
        <v>1</v>
      </c>
      <c r="P10" s="54">
        <v>0</v>
      </c>
      <c r="Q10" s="54">
        <v>0</v>
      </c>
      <c r="R10" s="54">
        <v>0</v>
      </c>
      <c r="S10" s="54">
        <v>1</v>
      </c>
      <c r="T10" s="54">
        <v>0</v>
      </c>
      <c r="U10" s="54">
        <v>0</v>
      </c>
      <c r="V10" s="54">
        <v>0</v>
      </c>
      <c r="W10" s="54">
        <v>0</v>
      </c>
      <c r="X10" s="54">
        <v>1</v>
      </c>
      <c r="Y10" s="62">
        <v>10</v>
      </c>
      <c r="Z10" s="31">
        <f t="shared" ref="Z10:Z33" si="0">Y10/$Y$6</f>
        <v>0.47619047619047616</v>
      </c>
      <c r="AA10" s="33">
        <v>2</v>
      </c>
      <c r="AB10" s="54">
        <v>4</v>
      </c>
      <c r="AC10" s="51" t="str">
        <f t="shared" ref="AC10:AC33" si="1">IF(AA10=AB10,"подтвердил",IF(AA10&gt;AB10,"повысил","понизил"))</f>
        <v>понизил</v>
      </c>
      <c r="AD10" s="56">
        <f t="shared" ref="AD10:AD33" si="2">AA10-AB10</f>
        <v>-2</v>
      </c>
      <c r="AE10" s="41"/>
      <c r="AF10" s="19">
        <f t="shared" ref="AF10:AF13" si="3">A11</f>
        <v>4</v>
      </c>
      <c r="AG10" s="20">
        <f t="shared" ref="AG10:AG38" si="4">Z11</f>
        <v>0.38095238095238093</v>
      </c>
      <c r="AH10" s="19"/>
      <c r="AI10" s="19"/>
      <c r="AJ10" s="32"/>
      <c r="AK10" s="32"/>
      <c r="AL10" s="32"/>
      <c r="AM10" s="32"/>
      <c r="AN10" s="32"/>
      <c r="AO10" s="32"/>
    </row>
    <row r="11" spans="1:41" ht="15.75" x14ac:dyDescent="0.25">
      <c r="A11" s="44">
        <v>4</v>
      </c>
      <c r="B11" s="44" t="s">
        <v>62</v>
      </c>
      <c r="C11" s="44">
        <v>90102</v>
      </c>
      <c r="D11" s="54">
        <v>3</v>
      </c>
      <c r="E11" s="54">
        <v>0</v>
      </c>
      <c r="F11" s="54">
        <v>2</v>
      </c>
      <c r="G11" s="54">
        <v>0</v>
      </c>
      <c r="H11" s="54">
        <v>0</v>
      </c>
      <c r="I11" s="54">
        <v>0</v>
      </c>
      <c r="J11" s="54">
        <v>1</v>
      </c>
      <c r="K11" s="54">
        <v>1</v>
      </c>
      <c r="L11" s="54">
        <v>0</v>
      </c>
      <c r="M11" s="54">
        <v>1</v>
      </c>
      <c r="N11" s="54">
        <v>0</v>
      </c>
      <c r="O11" s="54">
        <v>1</v>
      </c>
      <c r="P11" s="54">
        <v>0</v>
      </c>
      <c r="Q11" s="54">
        <v>0</v>
      </c>
      <c r="R11" s="54">
        <v>0</v>
      </c>
      <c r="S11" s="54">
        <v>1</v>
      </c>
      <c r="T11" s="54">
        <v>0</v>
      </c>
      <c r="U11" s="54">
        <v>2</v>
      </c>
      <c r="V11" s="54">
        <v>0</v>
      </c>
      <c r="W11" s="54">
        <v>0</v>
      </c>
      <c r="X11" s="54">
        <v>0</v>
      </c>
      <c r="Y11" s="62">
        <v>8</v>
      </c>
      <c r="Z11" s="31">
        <f t="shared" si="0"/>
        <v>0.38095238095238093</v>
      </c>
      <c r="AA11" s="33">
        <v>2</v>
      </c>
      <c r="AB11" s="54">
        <v>3</v>
      </c>
      <c r="AC11" s="51" t="str">
        <f t="shared" si="1"/>
        <v>понизил</v>
      </c>
      <c r="AD11" s="56">
        <f t="shared" si="2"/>
        <v>-1</v>
      </c>
      <c r="AE11" s="41"/>
      <c r="AF11" s="19">
        <f t="shared" si="3"/>
        <v>5</v>
      </c>
      <c r="AG11" s="20">
        <f t="shared" si="4"/>
        <v>9.5238095238095233E-2</v>
      </c>
      <c r="AH11" s="19"/>
      <c r="AI11" s="19"/>
      <c r="AJ11" s="32"/>
      <c r="AK11" s="32"/>
      <c r="AL11" s="32"/>
      <c r="AM11" s="32"/>
      <c r="AN11" s="32"/>
      <c r="AO11" s="32"/>
    </row>
    <row r="12" spans="1:41" ht="15.75" x14ac:dyDescent="0.25">
      <c r="A12" s="44">
        <v>5</v>
      </c>
      <c r="B12" s="44" t="s">
        <v>63</v>
      </c>
      <c r="C12" s="44">
        <v>90103</v>
      </c>
      <c r="D12" s="54">
        <v>0</v>
      </c>
      <c r="E12" s="54">
        <v>0</v>
      </c>
      <c r="F12" s="54">
        <v>2</v>
      </c>
      <c r="G12" s="54">
        <v>0</v>
      </c>
      <c r="H12" s="54">
        <v>0</v>
      </c>
      <c r="I12" s="54">
        <v>0</v>
      </c>
      <c r="J12" s="54">
        <v>0</v>
      </c>
      <c r="K12" s="54">
        <v>0</v>
      </c>
      <c r="L12" s="54">
        <v>0</v>
      </c>
      <c r="M12" s="54">
        <v>0</v>
      </c>
      <c r="N12" s="54">
        <v>0</v>
      </c>
      <c r="O12" s="54">
        <v>0</v>
      </c>
      <c r="P12" s="54">
        <v>0</v>
      </c>
      <c r="Q12" s="54">
        <v>0</v>
      </c>
      <c r="R12" s="54">
        <v>0</v>
      </c>
      <c r="S12" s="54">
        <v>0</v>
      </c>
      <c r="T12" s="54">
        <v>0</v>
      </c>
      <c r="U12" s="54">
        <v>0</v>
      </c>
      <c r="V12" s="54">
        <v>0</v>
      </c>
      <c r="W12" s="54">
        <v>1</v>
      </c>
      <c r="X12" s="54">
        <v>0</v>
      </c>
      <c r="Y12" s="62">
        <v>2</v>
      </c>
      <c r="Z12" s="31">
        <f t="shared" si="0"/>
        <v>9.5238095238095233E-2</v>
      </c>
      <c r="AA12" s="33">
        <v>2</v>
      </c>
      <c r="AB12" s="54">
        <v>3</v>
      </c>
      <c r="AC12" s="51" t="str">
        <f t="shared" si="1"/>
        <v>понизил</v>
      </c>
      <c r="AD12" s="56">
        <f t="shared" si="2"/>
        <v>-1</v>
      </c>
      <c r="AE12" s="41"/>
      <c r="AF12" s="19">
        <f t="shared" si="3"/>
        <v>6</v>
      </c>
      <c r="AG12" s="20">
        <f t="shared" si="4"/>
        <v>0</v>
      </c>
      <c r="AH12" s="19"/>
      <c r="AI12" s="19"/>
      <c r="AJ12" s="32"/>
      <c r="AK12" s="32"/>
      <c r="AL12" s="32"/>
      <c r="AM12" s="32"/>
      <c r="AN12" s="32"/>
      <c r="AO12" s="32"/>
    </row>
    <row r="13" spans="1:41" ht="15.75" x14ac:dyDescent="0.25">
      <c r="A13" s="44">
        <v>6</v>
      </c>
      <c r="B13" s="44" t="s">
        <v>64</v>
      </c>
      <c r="C13" s="44">
        <v>10904</v>
      </c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63"/>
      <c r="Z13" s="31">
        <f t="shared" si="0"/>
        <v>0</v>
      </c>
      <c r="AA13" s="33"/>
      <c r="AB13" s="54"/>
      <c r="AC13" s="51" t="str">
        <f t="shared" si="1"/>
        <v>подтвердил</v>
      </c>
      <c r="AD13" s="56">
        <f t="shared" si="2"/>
        <v>0</v>
      </c>
      <c r="AE13" s="41"/>
      <c r="AF13" s="19">
        <f t="shared" si="3"/>
        <v>7</v>
      </c>
      <c r="AG13" s="20">
        <f t="shared" si="4"/>
        <v>0.42857142857142855</v>
      </c>
      <c r="AH13" s="19"/>
      <c r="AI13" s="19"/>
      <c r="AJ13" s="32"/>
      <c r="AK13" s="32"/>
      <c r="AL13" s="32"/>
      <c r="AM13" s="32"/>
      <c r="AN13" s="32"/>
      <c r="AO13" s="32"/>
    </row>
    <row r="14" spans="1:41" ht="15.75" x14ac:dyDescent="0.25">
      <c r="A14" s="44">
        <v>7</v>
      </c>
      <c r="B14" s="44" t="s">
        <v>65</v>
      </c>
      <c r="C14" s="44">
        <v>90105</v>
      </c>
      <c r="D14" s="54">
        <v>3</v>
      </c>
      <c r="E14" s="54">
        <v>0</v>
      </c>
      <c r="F14" s="54">
        <v>2</v>
      </c>
      <c r="G14" s="54">
        <v>3</v>
      </c>
      <c r="H14" s="54">
        <v>0</v>
      </c>
      <c r="I14" s="54">
        <v>0</v>
      </c>
      <c r="J14" s="54">
        <v>1</v>
      </c>
      <c r="K14" s="54">
        <v>0</v>
      </c>
      <c r="L14" s="54">
        <v>0</v>
      </c>
      <c r="M14" s="54">
        <v>1</v>
      </c>
      <c r="N14" s="54">
        <v>1</v>
      </c>
      <c r="O14" s="54">
        <v>1</v>
      </c>
      <c r="P14" s="54">
        <v>0</v>
      </c>
      <c r="Q14" s="54">
        <v>0</v>
      </c>
      <c r="R14" s="54">
        <v>1</v>
      </c>
      <c r="S14" s="54">
        <v>1</v>
      </c>
      <c r="T14" s="54">
        <v>0</v>
      </c>
      <c r="U14" s="54">
        <v>0</v>
      </c>
      <c r="V14" s="54">
        <v>0</v>
      </c>
      <c r="W14" s="54">
        <v>0</v>
      </c>
      <c r="X14" s="54">
        <v>0</v>
      </c>
      <c r="Y14" s="62">
        <v>9</v>
      </c>
      <c r="Z14" s="31">
        <f t="shared" si="0"/>
        <v>0.42857142857142855</v>
      </c>
      <c r="AA14" s="33">
        <v>2</v>
      </c>
      <c r="AB14" s="54">
        <v>4</v>
      </c>
      <c r="AC14" s="51" t="str">
        <f t="shared" si="1"/>
        <v>понизил</v>
      </c>
      <c r="AD14" s="56">
        <f t="shared" si="2"/>
        <v>-2</v>
      </c>
      <c r="AE14" s="41"/>
      <c r="AF14" s="19" t="e">
        <f>#REF!</f>
        <v>#REF!</v>
      </c>
      <c r="AG14" s="20" t="e">
        <f>#REF!</f>
        <v>#REF!</v>
      </c>
      <c r="AH14" s="19"/>
      <c r="AI14" s="19"/>
      <c r="AJ14" s="32"/>
      <c r="AK14" s="32"/>
      <c r="AL14" s="32"/>
      <c r="AM14" s="32"/>
      <c r="AN14" s="32"/>
      <c r="AO14" s="32"/>
    </row>
    <row r="15" spans="1:41" ht="15.75" x14ac:dyDescent="0.25">
      <c r="A15" s="44" t="s">
        <v>47</v>
      </c>
      <c r="B15" s="44" t="s">
        <v>66</v>
      </c>
      <c r="C15" s="44">
        <v>90108</v>
      </c>
      <c r="D15" s="54">
        <v>3</v>
      </c>
      <c r="E15" s="54">
        <v>0</v>
      </c>
      <c r="F15" s="54">
        <v>2</v>
      </c>
      <c r="G15" s="54">
        <v>3</v>
      </c>
      <c r="H15" s="54">
        <v>0</v>
      </c>
      <c r="I15" s="54">
        <v>1</v>
      </c>
      <c r="J15" s="54">
        <v>0</v>
      </c>
      <c r="K15" s="54">
        <v>1</v>
      </c>
      <c r="L15" s="54">
        <v>1</v>
      </c>
      <c r="M15" s="54">
        <v>0</v>
      </c>
      <c r="N15" s="54">
        <v>1</v>
      </c>
      <c r="O15" s="54">
        <v>1</v>
      </c>
      <c r="P15" s="54">
        <v>0</v>
      </c>
      <c r="Q15" s="54">
        <v>1</v>
      </c>
      <c r="R15" s="54">
        <v>0</v>
      </c>
      <c r="S15" s="54">
        <v>1</v>
      </c>
      <c r="T15" s="54">
        <v>0</v>
      </c>
      <c r="U15" s="54">
        <v>2</v>
      </c>
      <c r="V15" s="54">
        <v>2</v>
      </c>
      <c r="W15" s="54">
        <v>1</v>
      </c>
      <c r="X15" s="54">
        <v>1</v>
      </c>
      <c r="Y15" s="62">
        <v>14</v>
      </c>
      <c r="Z15" s="31">
        <f t="shared" si="0"/>
        <v>0.66666666666666663</v>
      </c>
      <c r="AA15" s="33">
        <v>2</v>
      </c>
      <c r="AB15" s="54">
        <v>4</v>
      </c>
      <c r="AC15" s="51" t="str">
        <f t="shared" si="1"/>
        <v>понизил</v>
      </c>
      <c r="AD15" s="56">
        <f t="shared" si="2"/>
        <v>-2</v>
      </c>
      <c r="AE15" s="41"/>
      <c r="AF15" s="19">
        <f>A16</f>
        <v>11</v>
      </c>
      <c r="AG15" s="20">
        <f t="shared" si="4"/>
        <v>0.14285714285714285</v>
      </c>
      <c r="AH15" s="19"/>
      <c r="AI15" s="19"/>
      <c r="AJ15" s="32"/>
      <c r="AK15" s="32"/>
      <c r="AL15" s="32"/>
      <c r="AM15" s="32"/>
      <c r="AN15" s="32"/>
      <c r="AO15" s="32"/>
    </row>
    <row r="16" spans="1:41" ht="15.75" x14ac:dyDescent="0.25">
      <c r="A16" s="44">
        <v>11</v>
      </c>
      <c r="B16" s="44" t="s">
        <v>67</v>
      </c>
      <c r="C16" s="44">
        <v>90109</v>
      </c>
      <c r="D16" s="54">
        <v>2</v>
      </c>
      <c r="E16" s="54">
        <v>1</v>
      </c>
      <c r="F16" s="54">
        <v>2</v>
      </c>
      <c r="G16" s="54">
        <v>0</v>
      </c>
      <c r="H16" s="54">
        <v>0</v>
      </c>
      <c r="I16" s="54">
        <v>0</v>
      </c>
      <c r="J16" s="54">
        <v>0</v>
      </c>
      <c r="K16" s="54">
        <v>0</v>
      </c>
      <c r="L16" s="54">
        <v>1</v>
      </c>
      <c r="M16" s="54">
        <v>0</v>
      </c>
      <c r="N16" s="54">
        <v>0</v>
      </c>
      <c r="O16" s="54">
        <v>0</v>
      </c>
      <c r="P16" s="54">
        <v>0</v>
      </c>
      <c r="Q16" s="54">
        <v>0</v>
      </c>
      <c r="R16" s="54">
        <v>0</v>
      </c>
      <c r="S16" s="54">
        <v>0</v>
      </c>
      <c r="T16" s="54">
        <v>0</v>
      </c>
      <c r="U16" s="54">
        <v>0</v>
      </c>
      <c r="V16" s="54">
        <v>0</v>
      </c>
      <c r="W16" s="54">
        <v>0</v>
      </c>
      <c r="X16" s="54">
        <v>0</v>
      </c>
      <c r="Y16" s="62">
        <v>3</v>
      </c>
      <c r="Z16" s="31">
        <f t="shared" si="0"/>
        <v>0.14285714285714285</v>
      </c>
      <c r="AA16" s="33">
        <v>2</v>
      </c>
      <c r="AB16" s="54">
        <v>3</v>
      </c>
      <c r="AC16" s="51" t="str">
        <f t="shared" si="1"/>
        <v>понизил</v>
      </c>
      <c r="AD16" s="56">
        <f t="shared" si="2"/>
        <v>-1</v>
      </c>
      <c r="AE16" s="41"/>
      <c r="AF16" s="19">
        <f>A17</f>
        <v>12</v>
      </c>
      <c r="AG16" s="20">
        <f t="shared" si="4"/>
        <v>0.47619047619047616</v>
      </c>
      <c r="AH16" s="19"/>
      <c r="AI16" s="19"/>
      <c r="AJ16" s="32"/>
      <c r="AK16" s="32"/>
      <c r="AL16" s="32"/>
      <c r="AM16" s="32"/>
      <c r="AN16" s="32"/>
      <c r="AO16" s="32"/>
    </row>
    <row r="17" spans="1:41" ht="15" customHeight="1" x14ac:dyDescent="0.25">
      <c r="A17" s="44">
        <v>12</v>
      </c>
      <c r="B17" s="44" t="s">
        <v>68</v>
      </c>
      <c r="C17" s="44">
        <v>90110</v>
      </c>
      <c r="D17" s="54">
        <v>3</v>
      </c>
      <c r="E17" s="54">
        <v>1</v>
      </c>
      <c r="F17" s="54">
        <v>2</v>
      </c>
      <c r="G17" s="54">
        <v>2</v>
      </c>
      <c r="H17" s="54">
        <v>0</v>
      </c>
      <c r="I17" s="54">
        <v>2</v>
      </c>
      <c r="J17" s="54">
        <v>1</v>
      </c>
      <c r="K17" s="54">
        <v>0</v>
      </c>
      <c r="L17" s="54">
        <v>0</v>
      </c>
      <c r="M17" s="54">
        <v>1</v>
      </c>
      <c r="N17" s="54">
        <v>2</v>
      </c>
      <c r="O17" s="54">
        <v>0</v>
      </c>
      <c r="P17" s="54">
        <v>0</v>
      </c>
      <c r="Q17" s="54">
        <v>1</v>
      </c>
      <c r="R17" s="54">
        <v>0</v>
      </c>
      <c r="S17" s="54">
        <v>1</v>
      </c>
      <c r="T17" s="54">
        <v>0</v>
      </c>
      <c r="U17" s="54">
        <v>0</v>
      </c>
      <c r="V17" s="54">
        <v>0</v>
      </c>
      <c r="W17" s="54">
        <v>0</v>
      </c>
      <c r="X17" s="54">
        <v>0</v>
      </c>
      <c r="Y17" s="62">
        <v>10</v>
      </c>
      <c r="Z17" s="31">
        <f t="shared" si="0"/>
        <v>0.47619047619047616</v>
      </c>
      <c r="AA17" s="33">
        <v>2</v>
      </c>
      <c r="AB17" s="54">
        <v>4</v>
      </c>
      <c r="AC17" s="51" t="str">
        <f t="shared" si="1"/>
        <v>понизил</v>
      </c>
      <c r="AD17" s="56">
        <f t="shared" si="2"/>
        <v>-2</v>
      </c>
      <c r="AE17" s="41"/>
      <c r="AF17" s="19">
        <f>A18</f>
        <v>13</v>
      </c>
      <c r="AG17" s="20">
        <f t="shared" si="4"/>
        <v>0.2857142857142857</v>
      </c>
      <c r="AH17" s="19"/>
      <c r="AI17" s="19"/>
      <c r="AJ17" s="32"/>
      <c r="AK17" s="32"/>
      <c r="AL17" s="32"/>
      <c r="AM17" s="32"/>
      <c r="AN17" s="32"/>
      <c r="AO17" s="32"/>
    </row>
    <row r="18" spans="1:41" ht="15.75" x14ac:dyDescent="0.25">
      <c r="A18" s="44">
        <v>13</v>
      </c>
      <c r="B18" s="44" t="s">
        <v>69</v>
      </c>
      <c r="C18" s="44">
        <v>90111</v>
      </c>
      <c r="D18" s="54">
        <v>2</v>
      </c>
      <c r="E18" s="54">
        <v>0</v>
      </c>
      <c r="F18" s="54">
        <v>2</v>
      </c>
      <c r="G18" s="54">
        <v>3</v>
      </c>
      <c r="H18" s="54">
        <v>0</v>
      </c>
      <c r="I18" s="54">
        <v>0</v>
      </c>
      <c r="J18" s="54">
        <v>0</v>
      </c>
      <c r="K18" s="54">
        <v>1</v>
      </c>
      <c r="L18" s="54">
        <v>2</v>
      </c>
      <c r="M18" s="54">
        <v>0</v>
      </c>
      <c r="N18" s="54">
        <v>0</v>
      </c>
      <c r="O18" s="54">
        <v>1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62">
        <v>6</v>
      </c>
      <c r="Z18" s="31">
        <f t="shared" si="0"/>
        <v>0.2857142857142857</v>
      </c>
      <c r="AA18" s="33">
        <v>2</v>
      </c>
      <c r="AB18" s="54">
        <v>4</v>
      </c>
      <c r="AC18" s="51" t="str">
        <f t="shared" si="1"/>
        <v>понизил</v>
      </c>
      <c r="AD18" s="56">
        <f t="shared" si="2"/>
        <v>-2</v>
      </c>
      <c r="AE18" s="41"/>
      <c r="AF18" s="19">
        <f>A19</f>
        <v>14</v>
      </c>
      <c r="AG18" s="20">
        <f t="shared" si="4"/>
        <v>0.66666666666666663</v>
      </c>
      <c r="AH18" s="19"/>
      <c r="AI18" s="19"/>
      <c r="AJ18" s="32"/>
      <c r="AK18" s="32"/>
      <c r="AL18" s="32"/>
      <c r="AM18" s="32"/>
      <c r="AN18" s="32"/>
      <c r="AO18" s="32"/>
    </row>
    <row r="19" spans="1:41" ht="15.75" x14ac:dyDescent="0.25">
      <c r="A19" s="44">
        <v>14</v>
      </c>
      <c r="B19" s="44" t="s">
        <v>70</v>
      </c>
      <c r="C19" s="44">
        <v>90112</v>
      </c>
      <c r="D19" s="54">
        <v>2</v>
      </c>
      <c r="E19" s="54">
        <v>0</v>
      </c>
      <c r="F19" s="54">
        <v>2</v>
      </c>
      <c r="G19" s="54">
        <v>3</v>
      </c>
      <c r="H19" s="54">
        <v>0</v>
      </c>
      <c r="I19" s="54">
        <v>1</v>
      </c>
      <c r="J19" s="54">
        <v>0</v>
      </c>
      <c r="K19" s="54">
        <v>1</v>
      </c>
      <c r="L19" s="54">
        <v>1</v>
      </c>
      <c r="M19" s="54">
        <v>0</v>
      </c>
      <c r="N19" s="54">
        <v>0</v>
      </c>
      <c r="O19" s="54">
        <v>1</v>
      </c>
      <c r="P19" s="54">
        <v>0</v>
      </c>
      <c r="Q19" s="54">
        <v>1</v>
      </c>
      <c r="R19" s="54">
        <v>0</v>
      </c>
      <c r="S19" s="54">
        <v>1</v>
      </c>
      <c r="T19" s="54">
        <v>1</v>
      </c>
      <c r="U19" s="54">
        <v>2</v>
      </c>
      <c r="V19" s="54">
        <v>1</v>
      </c>
      <c r="W19" s="54">
        <v>1</v>
      </c>
      <c r="X19" s="54">
        <v>1</v>
      </c>
      <c r="Y19" s="62">
        <v>14</v>
      </c>
      <c r="Z19" s="31">
        <f t="shared" si="0"/>
        <v>0.66666666666666663</v>
      </c>
      <c r="AA19" s="33">
        <v>2</v>
      </c>
      <c r="AB19" s="54">
        <v>3</v>
      </c>
      <c r="AC19" s="51" t="str">
        <f t="shared" si="1"/>
        <v>понизил</v>
      </c>
      <c r="AD19" s="56">
        <f t="shared" si="2"/>
        <v>-1</v>
      </c>
      <c r="AE19" s="41"/>
      <c r="AF19" s="19" t="e">
        <f>#REF!</f>
        <v>#REF!</v>
      </c>
      <c r="AG19" s="20" t="e">
        <f>#REF!</f>
        <v>#REF!</v>
      </c>
      <c r="AH19" s="19"/>
      <c r="AI19" s="19"/>
      <c r="AJ19" s="32"/>
      <c r="AK19" s="32"/>
      <c r="AL19" s="32"/>
      <c r="AM19" s="32"/>
      <c r="AN19" s="32"/>
      <c r="AO19" s="32"/>
    </row>
    <row r="20" spans="1:41" ht="15.75" x14ac:dyDescent="0.25">
      <c r="A20" s="44">
        <v>17</v>
      </c>
      <c r="B20" s="44" t="s">
        <v>71</v>
      </c>
      <c r="C20" s="44">
        <v>90115</v>
      </c>
      <c r="D20" s="54">
        <v>2</v>
      </c>
      <c r="E20" s="54">
        <v>0</v>
      </c>
      <c r="F20" s="54">
        <v>2</v>
      </c>
      <c r="G20" s="54">
        <v>3</v>
      </c>
      <c r="H20" s="54">
        <v>0</v>
      </c>
      <c r="I20" s="54">
        <v>0</v>
      </c>
      <c r="J20" s="54">
        <v>0</v>
      </c>
      <c r="K20" s="54">
        <v>1</v>
      </c>
      <c r="L20" s="54">
        <v>0</v>
      </c>
      <c r="M20" s="54">
        <v>1</v>
      </c>
      <c r="N20" s="54">
        <v>1</v>
      </c>
      <c r="O20" s="54">
        <v>1</v>
      </c>
      <c r="P20" s="54">
        <v>1</v>
      </c>
      <c r="Q20" s="54">
        <v>1</v>
      </c>
      <c r="R20" s="54">
        <v>0</v>
      </c>
      <c r="S20" s="54">
        <v>1</v>
      </c>
      <c r="T20" s="54">
        <v>0</v>
      </c>
      <c r="U20" s="54">
        <v>2</v>
      </c>
      <c r="V20" s="54">
        <v>0</v>
      </c>
      <c r="W20" s="54">
        <v>1</v>
      </c>
      <c r="X20" s="54">
        <v>0</v>
      </c>
      <c r="Y20" s="62">
        <v>12</v>
      </c>
      <c r="Z20" s="31">
        <f t="shared" si="0"/>
        <v>0.5714285714285714</v>
      </c>
      <c r="AA20" s="33">
        <v>2</v>
      </c>
      <c r="AB20" s="54">
        <v>4</v>
      </c>
      <c r="AC20" s="51" t="str">
        <f t="shared" si="1"/>
        <v>понизил</v>
      </c>
      <c r="AD20" s="56">
        <f t="shared" si="2"/>
        <v>-2</v>
      </c>
      <c r="AE20" s="41"/>
      <c r="AF20" s="19">
        <f>A21</f>
        <v>18</v>
      </c>
      <c r="AG20" s="20">
        <f t="shared" si="4"/>
        <v>9.5238095238095233E-2</v>
      </c>
      <c r="AH20" s="19"/>
      <c r="AI20" s="19"/>
      <c r="AJ20" s="32"/>
      <c r="AK20" s="32"/>
      <c r="AL20" s="32"/>
      <c r="AM20" s="32"/>
      <c r="AN20" s="32"/>
      <c r="AO20" s="32"/>
    </row>
    <row r="21" spans="1:41" ht="15.75" x14ac:dyDescent="0.25">
      <c r="A21" s="44">
        <v>18</v>
      </c>
      <c r="B21" s="44" t="s">
        <v>72</v>
      </c>
      <c r="C21" s="44">
        <v>90116</v>
      </c>
      <c r="D21" s="54">
        <v>2</v>
      </c>
      <c r="E21" s="54">
        <v>0</v>
      </c>
      <c r="F21" s="54">
        <v>2</v>
      </c>
      <c r="G21" s="54">
        <v>0</v>
      </c>
      <c r="H21" s="54">
        <v>0</v>
      </c>
      <c r="I21" s="54">
        <v>0</v>
      </c>
      <c r="J21" s="54">
        <v>0</v>
      </c>
      <c r="K21" s="54">
        <v>0</v>
      </c>
      <c r="L21" s="54">
        <v>0</v>
      </c>
      <c r="M21" s="54">
        <v>0</v>
      </c>
      <c r="N21" s="54">
        <v>0</v>
      </c>
      <c r="O21" s="54">
        <v>0</v>
      </c>
      <c r="P21" s="54">
        <v>0</v>
      </c>
      <c r="Q21" s="54">
        <v>0</v>
      </c>
      <c r="R21" s="54">
        <v>0</v>
      </c>
      <c r="S21" s="54">
        <v>0</v>
      </c>
      <c r="T21" s="54">
        <v>0</v>
      </c>
      <c r="U21" s="54">
        <v>0</v>
      </c>
      <c r="V21" s="54">
        <v>0</v>
      </c>
      <c r="W21" s="54">
        <v>0</v>
      </c>
      <c r="X21" s="54">
        <v>0</v>
      </c>
      <c r="Y21" s="62">
        <v>2</v>
      </c>
      <c r="Z21" s="31">
        <f t="shared" si="0"/>
        <v>9.5238095238095233E-2</v>
      </c>
      <c r="AA21" s="33">
        <v>2</v>
      </c>
      <c r="AB21" s="54">
        <v>3</v>
      </c>
      <c r="AC21" s="51" t="str">
        <f t="shared" si="1"/>
        <v>понизил</v>
      </c>
      <c r="AD21" s="56">
        <f t="shared" si="2"/>
        <v>-1</v>
      </c>
      <c r="AE21" s="41"/>
      <c r="AF21" s="19">
        <f>A22</f>
        <v>19</v>
      </c>
      <c r="AG21" s="20">
        <f t="shared" si="4"/>
        <v>0.23809523809523808</v>
      </c>
      <c r="AH21" s="19"/>
      <c r="AI21" s="19"/>
      <c r="AJ21" s="32"/>
      <c r="AK21" s="32"/>
      <c r="AL21" s="32"/>
      <c r="AM21" s="32"/>
      <c r="AN21" s="32"/>
      <c r="AO21" s="32"/>
    </row>
    <row r="22" spans="1:41" ht="15.75" x14ac:dyDescent="0.25">
      <c r="A22" s="44">
        <v>19</v>
      </c>
      <c r="B22" s="44" t="s">
        <v>73</v>
      </c>
      <c r="C22" s="44">
        <v>90117</v>
      </c>
      <c r="D22" s="54">
        <v>2</v>
      </c>
      <c r="E22" s="54">
        <v>0</v>
      </c>
      <c r="F22" s="54">
        <v>2</v>
      </c>
      <c r="G22" s="54">
        <v>3</v>
      </c>
      <c r="H22" s="54">
        <v>0</v>
      </c>
      <c r="I22" s="54">
        <v>0</v>
      </c>
      <c r="J22" s="54">
        <v>1</v>
      </c>
      <c r="K22" s="54">
        <v>0</v>
      </c>
      <c r="L22" s="54">
        <v>1</v>
      </c>
      <c r="M22" s="54">
        <v>0</v>
      </c>
      <c r="N22" s="54">
        <v>0</v>
      </c>
      <c r="O22" s="54">
        <v>0</v>
      </c>
      <c r="P22" s="54">
        <v>0</v>
      </c>
      <c r="Q22" s="54">
        <v>0</v>
      </c>
      <c r="R22" s="54">
        <v>0</v>
      </c>
      <c r="S22" s="54">
        <v>0</v>
      </c>
      <c r="T22" s="54">
        <v>0</v>
      </c>
      <c r="U22" s="54">
        <v>0</v>
      </c>
      <c r="V22" s="54">
        <v>0</v>
      </c>
      <c r="W22" s="54">
        <v>0</v>
      </c>
      <c r="X22" s="54">
        <v>0</v>
      </c>
      <c r="Y22" s="62">
        <v>5</v>
      </c>
      <c r="Z22" s="31">
        <f t="shared" si="0"/>
        <v>0.23809523809523808</v>
      </c>
      <c r="AA22" s="33">
        <v>2</v>
      </c>
      <c r="AB22" s="54">
        <v>3</v>
      </c>
      <c r="AC22" s="51" t="str">
        <f t="shared" si="1"/>
        <v>понизил</v>
      </c>
      <c r="AD22" s="56">
        <f t="shared" si="2"/>
        <v>-1</v>
      </c>
      <c r="AE22" s="41"/>
      <c r="AF22" s="19">
        <f>A23</f>
        <v>20</v>
      </c>
      <c r="AG22" s="20">
        <f t="shared" si="4"/>
        <v>0.7142857142857143</v>
      </c>
      <c r="AH22" s="19"/>
      <c r="AI22" s="19"/>
      <c r="AJ22" s="32"/>
      <c r="AK22" s="32"/>
      <c r="AL22" s="32"/>
      <c r="AM22" s="32"/>
      <c r="AN22" s="32"/>
      <c r="AO22" s="32"/>
    </row>
    <row r="23" spans="1:41" ht="15.75" x14ac:dyDescent="0.25">
      <c r="A23" s="44">
        <v>20</v>
      </c>
      <c r="B23" s="44" t="s">
        <v>74</v>
      </c>
      <c r="C23" s="44">
        <v>90118</v>
      </c>
      <c r="D23" s="54">
        <v>4</v>
      </c>
      <c r="E23" s="54">
        <v>1</v>
      </c>
      <c r="F23" s="54">
        <v>2</v>
      </c>
      <c r="G23" s="54">
        <v>2</v>
      </c>
      <c r="H23" s="54">
        <v>0</v>
      </c>
      <c r="I23" s="54">
        <v>2</v>
      </c>
      <c r="J23" s="54">
        <v>0</v>
      </c>
      <c r="K23" s="54">
        <v>1</v>
      </c>
      <c r="L23" s="54">
        <v>1</v>
      </c>
      <c r="M23" s="54">
        <v>0</v>
      </c>
      <c r="N23" s="54">
        <v>1</v>
      </c>
      <c r="O23" s="54">
        <v>2</v>
      </c>
      <c r="P23" s="54">
        <v>0</v>
      </c>
      <c r="Q23" s="54">
        <v>1</v>
      </c>
      <c r="R23" s="54">
        <v>0</v>
      </c>
      <c r="S23" s="54">
        <v>1</v>
      </c>
      <c r="T23" s="54">
        <v>0</v>
      </c>
      <c r="U23" s="54">
        <v>2</v>
      </c>
      <c r="V23" s="54">
        <v>2</v>
      </c>
      <c r="W23" s="54">
        <v>1</v>
      </c>
      <c r="X23" s="54">
        <v>1</v>
      </c>
      <c r="Y23" s="63">
        <v>15</v>
      </c>
      <c r="Z23" s="31">
        <f t="shared" si="0"/>
        <v>0.7142857142857143</v>
      </c>
      <c r="AA23" s="33">
        <v>3</v>
      </c>
      <c r="AB23" s="54">
        <v>5</v>
      </c>
      <c r="AC23" s="51" t="str">
        <f t="shared" si="1"/>
        <v>понизил</v>
      </c>
      <c r="AD23" s="56">
        <f t="shared" si="2"/>
        <v>-2</v>
      </c>
      <c r="AE23" s="41"/>
      <c r="AF23" s="19">
        <f>A24</f>
        <v>21</v>
      </c>
      <c r="AG23" s="20">
        <f t="shared" si="4"/>
        <v>0.47619047619047616</v>
      </c>
      <c r="AH23" s="19"/>
      <c r="AI23" s="19"/>
      <c r="AJ23" s="32"/>
      <c r="AK23" s="32"/>
      <c r="AL23" s="32"/>
      <c r="AM23" s="32"/>
      <c r="AN23" s="32"/>
      <c r="AO23" s="32"/>
    </row>
    <row r="24" spans="1:41" ht="15.75" x14ac:dyDescent="0.25">
      <c r="A24" s="44">
        <v>21</v>
      </c>
      <c r="B24" s="44" t="s">
        <v>75</v>
      </c>
      <c r="C24" s="44">
        <v>90119</v>
      </c>
      <c r="D24" s="54">
        <v>3</v>
      </c>
      <c r="E24" s="54">
        <v>0</v>
      </c>
      <c r="F24" s="54">
        <v>2</v>
      </c>
      <c r="G24" s="54">
        <v>3</v>
      </c>
      <c r="H24" s="54">
        <v>0</v>
      </c>
      <c r="I24" s="54">
        <v>0</v>
      </c>
      <c r="J24" s="54">
        <v>1</v>
      </c>
      <c r="K24" s="54">
        <v>0</v>
      </c>
      <c r="L24" s="54">
        <v>0</v>
      </c>
      <c r="M24" s="54">
        <v>1</v>
      </c>
      <c r="N24" s="54">
        <v>2</v>
      </c>
      <c r="O24" s="54">
        <v>1</v>
      </c>
      <c r="P24" s="54">
        <v>0</v>
      </c>
      <c r="Q24" s="54">
        <v>0</v>
      </c>
      <c r="R24" s="54">
        <v>0</v>
      </c>
      <c r="S24" s="54">
        <v>1</v>
      </c>
      <c r="T24" s="54">
        <v>0</v>
      </c>
      <c r="U24" s="54">
        <v>1</v>
      </c>
      <c r="V24" s="54">
        <v>0</v>
      </c>
      <c r="W24" s="54">
        <v>0</v>
      </c>
      <c r="X24" s="54">
        <v>1</v>
      </c>
      <c r="Y24" s="63">
        <v>10</v>
      </c>
      <c r="Z24" s="31">
        <f t="shared" si="0"/>
        <v>0.47619047619047616</v>
      </c>
      <c r="AA24" s="33">
        <v>2</v>
      </c>
      <c r="AB24" s="54">
        <v>4</v>
      </c>
      <c r="AC24" s="51" t="str">
        <f t="shared" si="1"/>
        <v>понизил</v>
      </c>
      <c r="AD24" s="56">
        <f t="shared" si="2"/>
        <v>-2</v>
      </c>
      <c r="AE24" s="41"/>
      <c r="AF24" s="19" t="e">
        <f>#REF!</f>
        <v>#REF!</v>
      </c>
      <c r="AG24" s="20" t="e">
        <f>#REF!</f>
        <v>#REF!</v>
      </c>
      <c r="AH24" s="19"/>
      <c r="AI24" s="19"/>
      <c r="AJ24" s="32"/>
      <c r="AK24" s="32"/>
      <c r="AL24" s="32"/>
      <c r="AM24" s="32"/>
      <c r="AN24" s="32"/>
      <c r="AO24" s="32"/>
    </row>
    <row r="25" spans="1:41" ht="15.75" x14ac:dyDescent="0.25">
      <c r="A25" s="44">
        <v>23</v>
      </c>
      <c r="B25" s="44" t="s">
        <v>76</v>
      </c>
      <c r="C25" s="44">
        <v>90121</v>
      </c>
      <c r="D25" s="54">
        <v>4</v>
      </c>
      <c r="E25" s="54">
        <v>0</v>
      </c>
      <c r="F25" s="54">
        <v>2</v>
      </c>
      <c r="G25" s="54">
        <v>2</v>
      </c>
      <c r="H25" s="54">
        <v>0</v>
      </c>
      <c r="I25" s="54">
        <v>2</v>
      </c>
      <c r="J25" s="54">
        <v>1</v>
      </c>
      <c r="K25" s="54">
        <v>0</v>
      </c>
      <c r="L25" s="54">
        <v>2</v>
      </c>
      <c r="M25" s="54">
        <v>0</v>
      </c>
      <c r="N25" s="54">
        <v>1</v>
      </c>
      <c r="O25" s="54">
        <v>1</v>
      </c>
      <c r="P25" s="54">
        <v>0</v>
      </c>
      <c r="Q25" s="54">
        <v>1</v>
      </c>
      <c r="R25" s="54">
        <v>0</v>
      </c>
      <c r="S25" s="54">
        <v>1</v>
      </c>
      <c r="T25" s="54">
        <v>1</v>
      </c>
      <c r="U25" s="54">
        <v>2</v>
      </c>
      <c r="V25" s="54">
        <v>1</v>
      </c>
      <c r="W25" s="54">
        <v>1</v>
      </c>
      <c r="X25" s="54">
        <v>1</v>
      </c>
      <c r="Y25" s="62">
        <v>15</v>
      </c>
      <c r="Z25" s="31">
        <f t="shared" si="0"/>
        <v>0.7142857142857143</v>
      </c>
      <c r="AA25" s="33">
        <v>3</v>
      </c>
      <c r="AB25" s="54">
        <v>5</v>
      </c>
      <c r="AC25" s="51" t="str">
        <f t="shared" si="1"/>
        <v>понизил</v>
      </c>
      <c r="AD25" s="56">
        <f t="shared" si="2"/>
        <v>-2</v>
      </c>
      <c r="AE25" s="41"/>
      <c r="AF25" s="19">
        <f>A26</f>
        <v>24</v>
      </c>
      <c r="AG25" s="20">
        <f t="shared" si="4"/>
        <v>0.2857142857142857</v>
      </c>
      <c r="AH25" s="19"/>
      <c r="AI25" s="19"/>
      <c r="AJ25" s="32"/>
      <c r="AK25" s="32"/>
      <c r="AL25" s="32"/>
      <c r="AM25" s="32"/>
      <c r="AN25" s="32"/>
      <c r="AO25" s="32"/>
    </row>
    <row r="26" spans="1:41" ht="15.75" x14ac:dyDescent="0.25">
      <c r="A26" s="44">
        <v>24</v>
      </c>
      <c r="B26" s="44" t="s">
        <v>77</v>
      </c>
      <c r="C26" s="44">
        <v>90122</v>
      </c>
      <c r="D26" s="54">
        <v>2</v>
      </c>
      <c r="E26" s="54">
        <v>0</v>
      </c>
      <c r="F26" s="54">
        <v>2</v>
      </c>
      <c r="G26" s="54">
        <v>3</v>
      </c>
      <c r="H26" s="54">
        <v>0</v>
      </c>
      <c r="I26" s="54">
        <v>0</v>
      </c>
      <c r="J26" s="54">
        <v>0</v>
      </c>
      <c r="K26" s="54">
        <v>0</v>
      </c>
      <c r="L26" s="54">
        <v>0</v>
      </c>
      <c r="M26" s="54">
        <v>1</v>
      </c>
      <c r="N26" s="54">
        <v>1</v>
      </c>
      <c r="O26" s="54">
        <v>1</v>
      </c>
      <c r="P26" s="54">
        <v>0</v>
      </c>
      <c r="Q26" s="54">
        <v>0</v>
      </c>
      <c r="R26" s="54">
        <v>0</v>
      </c>
      <c r="S26" s="54">
        <v>0</v>
      </c>
      <c r="T26" s="54">
        <v>0</v>
      </c>
      <c r="U26" s="54">
        <v>0</v>
      </c>
      <c r="V26" s="54">
        <v>0</v>
      </c>
      <c r="W26" s="54">
        <v>0</v>
      </c>
      <c r="X26" s="54">
        <v>0</v>
      </c>
      <c r="Y26" s="62">
        <v>6</v>
      </c>
      <c r="Z26" s="31">
        <f t="shared" si="0"/>
        <v>0.2857142857142857</v>
      </c>
      <c r="AA26" s="33">
        <v>2</v>
      </c>
      <c r="AB26" s="54">
        <v>4</v>
      </c>
      <c r="AC26" s="51" t="str">
        <f t="shared" si="1"/>
        <v>понизил</v>
      </c>
      <c r="AD26" s="56">
        <f t="shared" si="2"/>
        <v>-2</v>
      </c>
      <c r="AE26" s="41"/>
      <c r="AF26" s="19">
        <f>A27</f>
        <v>25</v>
      </c>
      <c r="AG26" s="20">
        <f t="shared" si="4"/>
        <v>0.38095238095238093</v>
      </c>
      <c r="AH26" s="19"/>
      <c r="AI26" s="19"/>
      <c r="AJ26" s="32"/>
      <c r="AK26" s="32"/>
      <c r="AL26" s="32"/>
      <c r="AM26" s="32"/>
      <c r="AN26" s="32"/>
      <c r="AO26" s="32"/>
    </row>
    <row r="27" spans="1:41" ht="15.75" x14ac:dyDescent="0.25">
      <c r="A27" s="44">
        <v>25</v>
      </c>
      <c r="B27" s="44" t="s">
        <v>78</v>
      </c>
      <c r="C27" s="44">
        <v>90123</v>
      </c>
      <c r="D27" s="54">
        <v>2</v>
      </c>
      <c r="E27" s="54">
        <v>0</v>
      </c>
      <c r="F27" s="54">
        <v>2</v>
      </c>
      <c r="G27" s="54">
        <v>3</v>
      </c>
      <c r="H27" s="54">
        <v>0</v>
      </c>
      <c r="I27" s="54">
        <v>0</v>
      </c>
      <c r="J27" s="54">
        <v>0</v>
      </c>
      <c r="K27" s="54">
        <v>1</v>
      </c>
      <c r="L27" s="54">
        <v>1</v>
      </c>
      <c r="M27" s="54">
        <v>1</v>
      </c>
      <c r="N27" s="54">
        <v>0</v>
      </c>
      <c r="O27" s="54">
        <v>0</v>
      </c>
      <c r="P27" s="54">
        <v>0</v>
      </c>
      <c r="Q27" s="54">
        <v>1</v>
      </c>
      <c r="R27" s="54">
        <v>0</v>
      </c>
      <c r="S27" s="54">
        <v>1</v>
      </c>
      <c r="T27" s="54">
        <v>0</v>
      </c>
      <c r="U27" s="54">
        <v>0</v>
      </c>
      <c r="V27" s="54">
        <v>0</v>
      </c>
      <c r="W27" s="54">
        <v>0</v>
      </c>
      <c r="X27" s="54">
        <v>0</v>
      </c>
      <c r="Y27" s="62">
        <v>8</v>
      </c>
      <c r="Z27" s="31">
        <f t="shared" si="0"/>
        <v>0.38095238095238093</v>
      </c>
      <c r="AA27" s="33">
        <v>2</v>
      </c>
      <c r="AB27" s="54">
        <v>3</v>
      </c>
      <c r="AC27" s="51" t="str">
        <f t="shared" si="1"/>
        <v>понизил</v>
      </c>
      <c r="AD27" s="56">
        <f t="shared" si="2"/>
        <v>-1</v>
      </c>
      <c r="AE27" s="41"/>
      <c r="AF27" s="19" t="e">
        <f>#REF!</f>
        <v>#REF!</v>
      </c>
      <c r="AG27" s="20" t="e">
        <f>#REF!</f>
        <v>#REF!</v>
      </c>
      <c r="AH27" s="19"/>
      <c r="AI27" s="19"/>
      <c r="AJ27" s="32"/>
      <c r="AK27" s="32"/>
      <c r="AL27" s="32"/>
      <c r="AM27" s="32"/>
      <c r="AN27" s="32"/>
      <c r="AO27" s="32"/>
    </row>
    <row r="28" spans="1:41" ht="15.75" x14ac:dyDescent="0.25">
      <c r="A28" s="44">
        <v>27</v>
      </c>
      <c r="B28" s="44" t="s">
        <v>79</v>
      </c>
      <c r="C28" s="44">
        <v>90125</v>
      </c>
      <c r="D28" s="54">
        <v>2</v>
      </c>
      <c r="E28" s="54">
        <v>0</v>
      </c>
      <c r="F28" s="54">
        <v>2</v>
      </c>
      <c r="G28" s="54">
        <v>0</v>
      </c>
      <c r="H28" s="54">
        <v>0</v>
      </c>
      <c r="I28" s="54">
        <v>0</v>
      </c>
      <c r="J28" s="54">
        <v>0</v>
      </c>
      <c r="K28" s="54">
        <v>0</v>
      </c>
      <c r="L28" s="54">
        <v>0</v>
      </c>
      <c r="M28" s="54">
        <v>0</v>
      </c>
      <c r="N28" s="54">
        <v>1</v>
      </c>
      <c r="O28" s="54">
        <v>0</v>
      </c>
      <c r="P28" s="54">
        <v>0</v>
      </c>
      <c r="Q28" s="54">
        <v>0</v>
      </c>
      <c r="R28" s="54">
        <v>0</v>
      </c>
      <c r="S28" s="54">
        <v>0</v>
      </c>
      <c r="T28" s="54">
        <v>0</v>
      </c>
      <c r="U28" s="54">
        <v>0</v>
      </c>
      <c r="V28" s="54">
        <v>0</v>
      </c>
      <c r="W28" s="54">
        <v>0</v>
      </c>
      <c r="X28" s="54">
        <v>0</v>
      </c>
      <c r="Y28" s="62">
        <v>3</v>
      </c>
      <c r="Z28" s="31">
        <f t="shared" si="0"/>
        <v>0.14285714285714285</v>
      </c>
      <c r="AA28" s="33">
        <v>2</v>
      </c>
      <c r="AB28" s="54">
        <v>3</v>
      </c>
      <c r="AC28" s="51" t="str">
        <f t="shared" si="1"/>
        <v>понизил</v>
      </c>
      <c r="AD28" s="56">
        <f t="shared" si="2"/>
        <v>-1</v>
      </c>
      <c r="AE28" s="41"/>
      <c r="AF28" s="19">
        <f>A29</f>
        <v>28</v>
      </c>
      <c r="AG28" s="20">
        <f t="shared" si="4"/>
        <v>0.42857142857142855</v>
      </c>
      <c r="AH28" s="19"/>
      <c r="AI28" s="19"/>
      <c r="AJ28" s="32"/>
      <c r="AK28" s="32"/>
      <c r="AL28" s="32"/>
      <c r="AM28" s="32"/>
      <c r="AN28" s="32"/>
      <c r="AO28" s="32"/>
    </row>
    <row r="29" spans="1:41" ht="15.75" x14ac:dyDescent="0.25">
      <c r="A29" s="44">
        <v>28</v>
      </c>
      <c r="B29" s="44" t="s">
        <v>80</v>
      </c>
      <c r="C29" s="44">
        <v>90126</v>
      </c>
      <c r="D29" s="54">
        <v>2</v>
      </c>
      <c r="E29" s="54">
        <v>1</v>
      </c>
      <c r="F29" s="54">
        <v>2</v>
      </c>
      <c r="G29" s="54">
        <v>3</v>
      </c>
      <c r="H29" s="54">
        <v>0</v>
      </c>
      <c r="I29" s="54">
        <v>0</v>
      </c>
      <c r="J29" s="54">
        <v>1</v>
      </c>
      <c r="K29" s="54">
        <v>0</v>
      </c>
      <c r="L29" s="54">
        <v>0</v>
      </c>
      <c r="M29" s="54">
        <v>1</v>
      </c>
      <c r="N29" s="54">
        <v>2</v>
      </c>
      <c r="O29" s="54">
        <v>0</v>
      </c>
      <c r="P29" s="54">
        <v>0</v>
      </c>
      <c r="Q29" s="54">
        <v>1</v>
      </c>
      <c r="R29" s="54">
        <v>0</v>
      </c>
      <c r="S29" s="54">
        <v>1</v>
      </c>
      <c r="T29" s="54">
        <v>0</v>
      </c>
      <c r="U29" s="54">
        <v>0</v>
      </c>
      <c r="V29" s="54">
        <v>0</v>
      </c>
      <c r="W29" s="54">
        <v>0</v>
      </c>
      <c r="X29" s="54">
        <v>0</v>
      </c>
      <c r="Y29" s="62">
        <v>9</v>
      </c>
      <c r="Z29" s="31">
        <f t="shared" si="0"/>
        <v>0.42857142857142855</v>
      </c>
      <c r="AA29" s="33">
        <v>2</v>
      </c>
      <c r="AB29" s="54">
        <v>3</v>
      </c>
      <c r="AC29" s="51" t="str">
        <f t="shared" si="1"/>
        <v>понизил</v>
      </c>
      <c r="AD29" s="56">
        <f t="shared" si="2"/>
        <v>-1</v>
      </c>
      <c r="AE29" s="41"/>
      <c r="AF29" s="19">
        <f>A30</f>
        <v>29</v>
      </c>
      <c r="AG29" s="20">
        <f t="shared" si="4"/>
        <v>0.76190476190476186</v>
      </c>
      <c r="AH29" s="19"/>
      <c r="AI29" s="19"/>
      <c r="AJ29" s="32"/>
      <c r="AK29" s="32"/>
      <c r="AL29" s="32"/>
      <c r="AM29" s="32"/>
      <c r="AN29" s="32"/>
      <c r="AO29" s="32"/>
    </row>
    <row r="30" spans="1:41" ht="15.75" x14ac:dyDescent="0.25">
      <c r="A30" s="44">
        <v>29</v>
      </c>
      <c r="B30" s="44" t="s">
        <v>81</v>
      </c>
      <c r="C30" s="44">
        <v>90127</v>
      </c>
      <c r="D30" s="54">
        <v>4</v>
      </c>
      <c r="E30" s="54">
        <v>3</v>
      </c>
      <c r="F30" s="54">
        <v>2</v>
      </c>
      <c r="G30" s="54">
        <v>2</v>
      </c>
      <c r="H30" s="54">
        <v>0</v>
      </c>
      <c r="I30" s="54">
        <v>2</v>
      </c>
      <c r="J30" s="54">
        <v>1</v>
      </c>
      <c r="K30" s="54">
        <v>1</v>
      </c>
      <c r="L30" s="54">
        <v>1</v>
      </c>
      <c r="M30" s="54">
        <v>0</v>
      </c>
      <c r="N30" s="54">
        <v>2</v>
      </c>
      <c r="O30" s="54">
        <v>1</v>
      </c>
      <c r="P30" s="54">
        <v>0</v>
      </c>
      <c r="Q30" s="54">
        <v>1</v>
      </c>
      <c r="R30" s="54">
        <v>0</v>
      </c>
      <c r="S30" s="54">
        <v>1</v>
      </c>
      <c r="T30" s="54">
        <v>0</v>
      </c>
      <c r="U30" s="54">
        <v>2</v>
      </c>
      <c r="V30" s="54">
        <v>2</v>
      </c>
      <c r="W30" s="54">
        <v>1</v>
      </c>
      <c r="X30" s="54">
        <v>1</v>
      </c>
      <c r="Y30" s="62">
        <v>16</v>
      </c>
      <c r="Z30" s="31">
        <f t="shared" si="0"/>
        <v>0.76190476190476186</v>
      </c>
      <c r="AA30" s="33">
        <v>3</v>
      </c>
      <c r="AB30" s="54">
        <v>3</v>
      </c>
      <c r="AC30" s="51" t="str">
        <f t="shared" si="1"/>
        <v>подтвердил</v>
      </c>
      <c r="AD30" s="56">
        <f t="shared" si="2"/>
        <v>0</v>
      </c>
      <c r="AE30" s="41"/>
      <c r="AF30" s="19">
        <f>A31</f>
        <v>30</v>
      </c>
      <c r="AG30" s="20">
        <f t="shared" si="4"/>
        <v>0.61904761904761907</v>
      </c>
      <c r="AH30" s="19"/>
      <c r="AI30" s="19"/>
      <c r="AJ30" s="32"/>
      <c r="AK30" s="32"/>
      <c r="AL30" s="32"/>
      <c r="AM30" s="32"/>
      <c r="AN30" s="32"/>
      <c r="AO30" s="32"/>
    </row>
    <row r="31" spans="1:41" ht="15.75" x14ac:dyDescent="0.25">
      <c r="A31" s="44">
        <v>30</v>
      </c>
      <c r="B31" s="44" t="s">
        <v>82</v>
      </c>
      <c r="C31" s="44">
        <v>90128</v>
      </c>
      <c r="D31" s="54">
        <v>3</v>
      </c>
      <c r="E31" s="54">
        <v>0</v>
      </c>
      <c r="F31" s="54">
        <v>2</v>
      </c>
      <c r="G31" s="54">
        <v>3</v>
      </c>
      <c r="H31" s="54">
        <v>0</v>
      </c>
      <c r="I31" s="54">
        <v>0</v>
      </c>
      <c r="J31" s="54">
        <v>0</v>
      </c>
      <c r="K31" s="54">
        <v>1</v>
      </c>
      <c r="L31" s="54">
        <v>1</v>
      </c>
      <c r="M31" s="54">
        <v>0</v>
      </c>
      <c r="N31" s="54">
        <v>1</v>
      </c>
      <c r="O31" s="54">
        <v>1</v>
      </c>
      <c r="P31" s="54">
        <v>0</v>
      </c>
      <c r="Q31" s="54">
        <v>1</v>
      </c>
      <c r="R31" s="54">
        <v>0</v>
      </c>
      <c r="S31" s="54">
        <v>1</v>
      </c>
      <c r="T31" s="54">
        <v>0</v>
      </c>
      <c r="U31" s="54">
        <v>2</v>
      </c>
      <c r="V31" s="54">
        <v>2</v>
      </c>
      <c r="W31" s="54">
        <v>1</v>
      </c>
      <c r="X31" s="54">
        <v>1</v>
      </c>
      <c r="Y31" s="62">
        <v>13</v>
      </c>
      <c r="Z31" s="31">
        <f t="shared" si="0"/>
        <v>0.61904761904761907</v>
      </c>
      <c r="AA31" s="33">
        <v>2</v>
      </c>
      <c r="AB31" s="54">
        <v>4</v>
      </c>
      <c r="AC31" s="51" t="str">
        <f t="shared" si="1"/>
        <v>понизил</v>
      </c>
      <c r="AD31" s="56">
        <f t="shared" si="2"/>
        <v>-2</v>
      </c>
      <c r="AE31" s="41"/>
      <c r="AF31" s="19">
        <f>A32</f>
        <v>31</v>
      </c>
      <c r="AG31" s="20">
        <f t="shared" si="4"/>
        <v>0.76190476190476186</v>
      </c>
      <c r="AH31" s="19"/>
      <c r="AI31" s="19"/>
      <c r="AJ31" s="32"/>
      <c r="AK31" s="32"/>
      <c r="AL31" s="32"/>
      <c r="AM31" s="32"/>
      <c r="AN31" s="32"/>
      <c r="AO31" s="32"/>
    </row>
    <row r="32" spans="1:41" ht="15.75" x14ac:dyDescent="0.25">
      <c r="A32" s="44">
        <v>31</v>
      </c>
      <c r="B32" s="44" t="s">
        <v>83</v>
      </c>
      <c r="C32" s="44">
        <v>90129</v>
      </c>
      <c r="D32" s="54">
        <v>3</v>
      </c>
      <c r="E32" s="54">
        <v>1</v>
      </c>
      <c r="F32" s="54">
        <v>2</v>
      </c>
      <c r="G32" s="54">
        <v>3</v>
      </c>
      <c r="H32" s="54">
        <v>1</v>
      </c>
      <c r="I32" s="54">
        <v>2</v>
      </c>
      <c r="J32" s="54">
        <v>0</v>
      </c>
      <c r="K32" s="54">
        <v>1</v>
      </c>
      <c r="L32" s="54">
        <v>1</v>
      </c>
      <c r="M32" s="54">
        <v>1</v>
      </c>
      <c r="N32" s="54">
        <v>0</v>
      </c>
      <c r="O32" s="54">
        <v>1</v>
      </c>
      <c r="P32" s="54">
        <v>1</v>
      </c>
      <c r="Q32" s="54">
        <v>1</v>
      </c>
      <c r="R32" s="54">
        <v>0</v>
      </c>
      <c r="S32" s="54">
        <v>1</v>
      </c>
      <c r="T32" s="54">
        <v>0</v>
      </c>
      <c r="U32" s="54">
        <v>2</v>
      </c>
      <c r="V32" s="54">
        <v>0</v>
      </c>
      <c r="W32" s="54">
        <v>1</v>
      </c>
      <c r="X32" s="54">
        <v>1</v>
      </c>
      <c r="Y32" s="62">
        <v>16</v>
      </c>
      <c r="Z32" s="31">
        <f t="shared" si="0"/>
        <v>0.76190476190476186</v>
      </c>
      <c r="AA32" s="33">
        <v>2</v>
      </c>
      <c r="AB32" s="54">
        <v>4</v>
      </c>
      <c r="AC32" s="51" t="str">
        <f t="shared" si="1"/>
        <v>понизил</v>
      </c>
      <c r="AD32" s="56">
        <f t="shared" si="2"/>
        <v>-2</v>
      </c>
      <c r="AE32" s="41"/>
      <c r="AF32" s="19">
        <f>A33</f>
        <v>32</v>
      </c>
      <c r="AG32" s="20">
        <f t="shared" si="4"/>
        <v>0.38095238095238093</v>
      </c>
      <c r="AH32" s="19"/>
      <c r="AI32" s="19"/>
      <c r="AJ32" s="32"/>
      <c r="AK32" s="32"/>
      <c r="AL32" s="32"/>
      <c r="AM32" s="32"/>
      <c r="AN32" s="32"/>
      <c r="AO32" s="32"/>
    </row>
    <row r="33" spans="1:41" ht="15.75" x14ac:dyDescent="0.25">
      <c r="A33" s="44">
        <v>32</v>
      </c>
      <c r="B33" s="44" t="s">
        <v>84</v>
      </c>
      <c r="C33" s="44">
        <v>90130</v>
      </c>
      <c r="D33" s="54">
        <v>4</v>
      </c>
      <c r="E33" s="54">
        <v>3</v>
      </c>
      <c r="F33" s="54">
        <v>2</v>
      </c>
      <c r="G33" s="54">
        <v>2</v>
      </c>
      <c r="H33" s="54">
        <v>0</v>
      </c>
      <c r="I33" s="54">
        <v>0</v>
      </c>
      <c r="J33" s="54">
        <v>0</v>
      </c>
      <c r="K33" s="54">
        <v>1</v>
      </c>
      <c r="L33" s="54">
        <v>2</v>
      </c>
      <c r="M33" s="54">
        <v>0</v>
      </c>
      <c r="N33" s="54">
        <v>2</v>
      </c>
      <c r="O33" s="54">
        <v>0</v>
      </c>
      <c r="P33" s="54">
        <v>0</v>
      </c>
      <c r="Q33" s="54">
        <v>0</v>
      </c>
      <c r="R33" s="54">
        <v>0</v>
      </c>
      <c r="S33" s="54">
        <v>1</v>
      </c>
      <c r="T33" s="54">
        <v>0</v>
      </c>
      <c r="U33" s="54">
        <v>0</v>
      </c>
      <c r="V33" s="54">
        <v>0</v>
      </c>
      <c r="W33" s="54">
        <v>0</v>
      </c>
      <c r="X33" s="54">
        <v>0</v>
      </c>
      <c r="Y33" s="62">
        <v>8</v>
      </c>
      <c r="Z33" s="31">
        <f t="shared" si="0"/>
        <v>0.38095238095238093</v>
      </c>
      <c r="AA33" s="33">
        <v>2</v>
      </c>
      <c r="AB33" s="54">
        <v>4</v>
      </c>
      <c r="AC33" s="51" t="str">
        <f t="shared" si="1"/>
        <v>понизил</v>
      </c>
      <c r="AD33" s="56">
        <f t="shared" si="2"/>
        <v>-2</v>
      </c>
      <c r="AE33" s="41"/>
      <c r="AF33" s="19" t="e">
        <f>#REF!</f>
        <v>#REF!</v>
      </c>
      <c r="AG33" s="20" t="e">
        <f>#REF!</f>
        <v>#REF!</v>
      </c>
      <c r="AH33" s="19"/>
      <c r="AI33" s="19"/>
      <c r="AJ33" s="32"/>
      <c r="AK33" s="32"/>
      <c r="AL33" s="32"/>
      <c r="AM33" s="32"/>
      <c r="AN33" s="32"/>
      <c r="AO33" s="32"/>
    </row>
    <row r="34" spans="1:41" ht="15.75" x14ac:dyDescent="0.25">
      <c r="A34" s="44"/>
      <c r="B34" s="44"/>
      <c r="C34" s="44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30"/>
      <c r="Z34" s="31"/>
      <c r="AA34" s="33"/>
      <c r="AB34" s="33"/>
      <c r="AC34" s="51"/>
      <c r="AD34" s="56"/>
      <c r="AE34" s="41"/>
      <c r="AF34" s="19">
        <f>A35</f>
        <v>0</v>
      </c>
      <c r="AG34" s="20">
        <f t="shared" si="4"/>
        <v>0</v>
      </c>
      <c r="AH34" s="19"/>
      <c r="AI34" s="19"/>
      <c r="AJ34" s="32"/>
      <c r="AK34" s="32"/>
      <c r="AL34" s="32"/>
      <c r="AM34" s="32"/>
      <c r="AN34" s="32"/>
      <c r="AO34" s="32"/>
    </row>
    <row r="35" spans="1:41" ht="15.75" x14ac:dyDescent="0.25">
      <c r="A35" s="44"/>
      <c r="B35" s="44"/>
      <c r="C35" s="44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30"/>
      <c r="Z35" s="31"/>
      <c r="AA35" s="33"/>
      <c r="AB35" s="33"/>
      <c r="AC35" s="51"/>
      <c r="AD35" s="56"/>
      <c r="AE35" s="41"/>
      <c r="AF35" s="19">
        <f>A36</f>
        <v>0</v>
      </c>
      <c r="AG35" s="20">
        <f t="shared" si="4"/>
        <v>0</v>
      </c>
      <c r="AH35" s="19"/>
      <c r="AI35" s="19"/>
      <c r="AJ35" s="32"/>
      <c r="AK35" s="32"/>
      <c r="AL35" s="32"/>
      <c r="AM35" s="32"/>
      <c r="AN35" s="32"/>
      <c r="AO35" s="32"/>
    </row>
    <row r="36" spans="1:41" ht="15.75" x14ac:dyDescent="0.25">
      <c r="A36" s="44"/>
      <c r="B36" s="44"/>
      <c r="C36" s="44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30"/>
      <c r="Z36" s="31"/>
      <c r="AA36" s="33"/>
      <c r="AB36" s="33"/>
      <c r="AC36" s="51"/>
      <c r="AD36" s="56"/>
      <c r="AE36" s="42"/>
      <c r="AF36" s="19">
        <f>A37</f>
        <v>0</v>
      </c>
      <c r="AG36" s="20">
        <f t="shared" si="4"/>
        <v>0</v>
      </c>
      <c r="AH36" s="19"/>
      <c r="AI36" s="19"/>
    </row>
    <row r="37" spans="1:41" ht="15.75" x14ac:dyDescent="0.25">
      <c r="A37" s="44"/>
      <c r="B37" s="44"/>
      <c r="C37" s="44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30"/>
      <c r="Z37" s="31"/>
      <c r="AA37" s="33"/>
      <c r="AB37" s="33"/>
      <c r="AC37" s="51"/>
      <c r="AD37" s="56"/>
      <c r="AE37" s="42"/>
      <c r="AF37" s="19">
        <f>A38</f>
        <v>0</v>
      </c>
      <c r="AG37" s="20">
        <f t="shared" si="4"/>
        <v>0</v>
      </c>
      <c r="AH37" s="19"/>
      <c r="AI37" s="19"/>
    </row>
    <row r="38" spans="1:41" ht="15.75" x14ac:dyDescent="0.25">
      <c r="A38" s="44"/>
      <c r="B38" s="44"/>
      <c r="C38" s="44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30"/>
      <c r="Z38" s="31"/>
      <c r="AA38" s="33"/>
      <c r="AB38" s="33"/>
      <c r="AC38" s="51"/>
      <c r="AD38" s="56"/>
      <c r="AE38" s="42"/>
      <c r="AF38" s="19">
        <f>A39</f>
        <v>0</v>
      </c>
      <c r="AG38" s="20">
        <f t="shared" si="4"/>
        <v>0</v>
      </c>
      <c r="AH38" s="19"/>
      <c r="AI38" s="19"/>
    </row>
    <row r="39" spans="1:41" ht="15.75" x14ac:dyDescent="0.25">
      <c r="A39" s="44"/>
      <c r="B39" s="44"/>
      <c r="C39" s="44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30"/>
      <c r="Z39" s="31"/>
      <c r="AA39" s="33"/>
      <c r="AB39" s="33"/>
      <c r="AC39" s="51"/>
      <c r="AD39" s="56"/>
      <c r="AE39" s="42"/>
      <c r="AF39" s="19"/>
      <c r="AG39" s="20"/>
      <c r="AH39" s="19"/>
      <c r="AI39" s="19"/>
    </row>
    <row r="40" spans="1:41" ht="15.75" x14ac:dyDescent="0.25">
      <c r="A40" s="44"/>
      <c r="B40" s="44"/>
      <c r="C40" s="44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30"/>
      <c r="Z40" s="31"/>
      <c r="AA40" s="33"/>
      <c r="AB40" s="33"/>
      <c r="AC40" s="51"/>
      <c r="AD40" s="56"/>
      <c r="AE40" s="42"/>
      <c r="AG40" s="12"/>
    </row>
    <row r="41" spans="1:41" ht="16.5" customHeight="1" thickBot="1" x14ac:dyDescent="0.3">
      <c r="A41" s="65" t="s">
        <v>6</v>
      </c>
      <c r="B41" s="66"/>
      <c r="C41" s="67"/>
      <c r="D41" s="25">
        <v>22</v>
      </c>
      <c r="E41" s="25">
        <v>8</v>
      </c>
      <c r="F41" s="25">
        <v>23</v>
      </c>
      <c r="G41" s="25">
        <v>18</v>
      </c>
      <c r="H41" s="25">
        <v>1</v>
      </c>
      <c r="I41" s="25">
        <v>7</v>
      </c>
      <c r="J41" s="25">
        <v>8</v>
      </c>
      <c r="K41" s="25">
        <v>12</v>
      </c>
      <c r="L41" s="25">
        <v>13</v>
      </c>
      <c r="M41" s="25">
        <v>9</v>
      </c>
      <c r="N41" s="25">
        <v>14</v>
      </c>
      <c r="O41" s="25">
        <v>14</v>
      </c>
      <c r="P41" s="25">
        <v>2</v>
      </c>
      <c r="Q41" s="25">
        <v>10</v>
      </c>
      <c r="R41" s="25">
        <v>1</v>
      </c>
      <c r="S41" s="25">
        <v>16</v>
      </c>
      <c r="T41" s="25">
        <v>2</v>
      </c>
      <c r="U41" s="25">
        <v>10</v>
      </c>
      <c r="V41" s="25">
        <v>6</v>
      </c>
      <c r="W41" s="25">
        <v>9</v>
      </c>
      <c r="X41" s="58">
        <v>9</v>
      </c>
      <c r="Y41" s="71"/>
      <c r="Z41" s="72"/>
      <c r="AA41" s="35"/>
      <c r="AB41" s="35"/>
      <c r="AC41" s="34"/>
      <c r="AD41" s="57"/>
      <c r="AE41" s="42"/>
    </row>
    <row r="42" spans="1:41" x14ac:dyDescent="0.25">
      <c r="D42" s="26">
        <v>0.95</v>
      </c>
      <c r="E42" s="26">
        <v>0.34</v>
      </c>
      <c r="F42" s="26">
        <v>1</v>
      </c>
      <c r="G42" s="26">
        <v>0.78</v>
      </c>
      <c r="H42" s="26">
        <v>4.0000000000000001E-3</v>
      </c>
      <c r="I42" s="26">
        <v>0.3</v>
      </c>
      <c r="J42" s="26">
        <v>0.34</v>
      </c>
      <c r="K42" s="26">
        <v>0.52</v>
      </c>
      <c r="L42" s="26">
        <v>0.56000000000000005</v>
      </c>
      <c r="M42" s="26">
        <v>0.26</v>
      </c>
      <c r="N42" s="26">
        <v>0.6</v>
      </c>
      <c r="O42" s="26">
        <v>0.6</v>
      </c>
      <c r="P42" s="26">
        <v>8.0000000000000002E-3</v>
      </c>
      <c r="Q42" s="26">
        <v>0.43</v>
      </c>
      <c r="R42" s="26">
        <v>0</v>
      </c>
      <c r="S42" s="26">
        <v>0.69</v>
      </c>
      <c r="T42" s="26">
        <v>0.01</v>
      </c>
      <c r="U42" s="26">
        <v>0.43</v>
      </c>
      <c r="V42" s="26">
        <v>0.26</v>
      </c>
      <c r="W42" s="26">
        <v>0.26</v>
      </c>
      <c r="X42" s="59">
        <v>0.26</v>
      </c>
      <c r="AD42" s="19" t="s">
        <v>31</v>
      </c>
      <c r="AE42" s="19" t="s">
        <v>32</v>
      </c>
      <c r="AF42" s="19" t="s">
        <v>33</v>
      </c>
    </row>
    <row r="43" spans="1:41" x14ac:dyDescent="0.25">
      <c r="AD43" s="19">
        <f>COUNTIF(AC10:AC40,"подтвердил")</f>
        <v>2</v>
      </c>
      <c r="AE43" s="19">
        <f>COUNTIF(AC10:AC40,"понизил")</f>
        <v>22</v>
      </c>
      <c r="AF43" s="19">
        <f>COUNTIF(AC10:AC40,"повысил")</f>
        <v>0</v>
      </c>
    </row>
  </sheetData>
  <mergeCells count="4">
    <mergeCell ref="A41:C41"/>
    <mergeCell ref="D2:Y4"/>
    <mergeCell ref="F6:R7"/>
    <mergeCell ref="Y41:Z41"/>
  </mergeCells>
  <conditionalFormatting sqref="AD10:AD40">
    <cfRule type="cellIs" dxfId="14" priority="43" operator="lessThanOrEqual">
      <formula>-2</formula>
    </cfRule>
  </conditionalFormatting>
  <conditionalFormatting sqref="AC10:AC40">
    <cfRule type="containsText" dxfId="13" priority="38" operator="containsText" text="подтвердил">
      <formula>NOT(ISERROR(SEARCH("подтвердил",AC10)))</formula>
    </cfRule>
    <cfRule type="containsText" dxfId="12" priority="39" operator="containsText" text="подтвердил">
      <formula>NOT(ISERROR(SEARCH("подтвердил",AC10)))</formula>
    </cfRule>
    <cfRule type="containsText" dxfId="11" priority="40" operator="containsText" text="повысил">
      <formula>NOT(ISERROR(SEARCH("повысил",AC10)))</formula>
    </cfRule>
    <cfRule type="containsText" dxfId="10" priority="41" operator="containsText" text="понизил">
      <formula>NOT(ISERROR(SEARCH("понизил",AC10)))</formula>
    </cfRule>
    <cfRule type="containsText" dxfId="9" priority="42" operator="containsText" text="потвердил">
      <formula>NOT(ISERROR(SEARCH("потвердил",AC10)))</formula>
    </cfRule>
  </conditionalFormatting>
  <conditionalFormatting sqref="Y25:Y33 Y14:Y22 Y10:Y12 D10:X33">
    <cfRule type="expression" dxfId="8" priority="46" stopIfTrue="1">
      <formula>AY10=0</formula>
    </cfRule>
  </conditionalFormatting>
  <conditionalFormatting sqref="AB10:AB33">
    <cfRule type="expression" dxfId="7" priority="1" stopIfTrue="1">
      <formula>AF10=0</formula>
    </cfRule>
  </conditionalFormatting>
  <dataValidations count="2">
    <dataValidation type="list" allowBlank="1" showInputMessage="1" showErrorMessage="1" error="введите балл ученика - _x000a_результат проверки (X - нет работы)" sqref="D25:Y33 Y14:Y22 D10:X24 Y10:Y12">
      <formula1>CHOOSE(AY$8,ball1,ball2,ball3,ball4,ball5,ball6)</formula1>
    </dataValidation>
    <dataValidation type="list" allowBlank="1" showInputMessage="1" showErrorMessage="1" sqref="AB10:AB33">
      <formula1>Otc</formula1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34"/>
  <sheetViews>
    <sheetView topLeftCell="A10" zoomScale="85" zoomScaleNormal="85" workbookViewId="0">
      <selection activeCell="E24" sqref="E24:X24"/>
    </sheetView>
  </sheetViews>
  <sheetFormatPr defaultRowHeight="15" x14ac:dyDescent="0.25"/>
  <cols>
    <col min="5" max="5" width="11.5703125" customWidth="1"/>
    <col min="6" max="6" width="12.42578125" customWidth="1"/>
    <col min="7" max="12" width="7.7109375" customWidth="1"/>
    <col min="13" max="13" width="10.85546875" customWidth="1"/>
    <col min="14" max="24" width="7.7109375" customWidth="1"/>
    <col min="27" max="27" width="5.85546875" customWidth="1"/>
    <col min="28" max="28" width="4.85546875" customWidth="1"/>
    <col min="29" max="29" width="5" customWidth="1"/>
    <col min="30" max="30" width="4.85546875" customWidth="1"/>
    <col min="31" max="31" width="5.140625" customWidth="1"/>
    <col min="32" max="32" width="4.85546875" customWidth="1"/>
    <col min="33" max="33" width="5" customWidth="1"/>
    <col min="34" max="34" width="5.140625" customWidth="1"/>
    <col min="35" max="36" width="4.85546875" customWidth="1"/>
    <col min="37" max="37" width="5.42578125" customWidth="1"/>
    <col min="38" max="38" width="4.42578125" customWidth="1"/>
    <col min="39" max="39" width="5.42578125" customWidth="1"/>
    <col min="40" max="40" width="5.28515625" customWidth="1"/>
    <col min="41" max="42" width="6.28515625" customWidth="1"/>
    <col min="43" max="43" width="7.7109375" customWidth="1"/>
    <col min="44" max="44" width="5.85546875" customWidth="1"/>
    <col min="45" max="45" width="5.42578125" customWidth="1"/>
    <col min="46" max="46" width="5.85546875" customWidth="1"/>
    <col min="47" max="47" width="6.7109375" customWidth="1"/>
    <col min="48" max="48" width="8.28515625" customWidth="1"/>
  </cols>
  <sheetData>
    <row r="1" spans="1:29" ht="16.5" thickBot="1" x14ac:dyDescent="0.3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4"/>
      <c r="Y1" s="1"/>
      <c r="Z1" s="1"/>
      <c r="AA1" s="1"/>
      <c r="AB1" s="1"/>
      <c r="AC1" s="1"/>
    </row>
    <row r="2" spans="1:29" ht="21" thickBot="1" x14ac:dyDescent="0.35">
      <c r="A2" s="73" t="s">
        <v>17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5"/>
    </row>
    <row r="3" spans="1:29" ht="21" x14ac:dyDescent="0.35">
      <c r="C3" s="91" t="s">
        <v>38</v>
      </c>
      <c r="D3" s="91"/>
      <c r="E3" s="91"/>
      <c r="F3" s="92"/>
      <c r="G3" s="5"/>
      <c r="H3" s="6"/>
      <c r="I3" s="76"/>
      <c r="J3" s="76"/>
      <c r="M3" s="9">
        <v>2020</v>
      </c>
      <c r="O3" s="77" t="s">
        <v>0</v>
      </c>
      <c r="P3" s="78"/>
      <c r="Q3" s="78"/>
      <c r="R3" s="78"/>
      <c r="S3" s="78"/>
      <c r="T3" s="78"/>
      <c r="U3" s="78"/>
      <c r="V3" s="78"/>
      <c r="W3" s="78"/>
      <c r="X3" s="79"/>
    </row>
    <row r="4" spans="1:29" ht="15.75" x14ac:dyDescent="0.25">
      <c r="A4" s="85" t="s">
        <v>1</v>
      </c>
      <c r="B4" s="86"/>
      <c r="C4" s="86"/>
      <c r="D4" s="86"/>
      <c r="E4" s="86"/>
      <c r="F4" s="86"/>
      <c r="G4" s="87" t="s">
        <v>60</v>
      </c>
      <c r="H4" s="87"/>
      <c r="I4" s="87"/>
      <c r="J4" s="87"/>
      <c r="K4" s="88"/>
      <c r="L4" s="88"/>
      <c r="M4" s="88"/>
      <c r="N4" s="88"/>
      <c r="O4" s="87"/>
      <c r="P4" s="87"/>
      <c r="Q4" s="87"/>
      <c r="R4" s="89"/>
      <c r="S4" s="89"/>
      <c r="T4" s="89"/>
      <c r="U4" s="89"/>
      <c r="V4" s="89"/>
      <c r="W4" s="89"/>
      <c r="X4" s="90"/>
    </row>
    <row r="5" spans="1:29" ht="19.5" x14ac:dyDescent="0.35">
      <c r="A5" s="11" t="s">
        <v>2</v>
      </c>
      <c r="B5" s="10"/>
      <c r="C5" s="10"/>
      <c r="D5" s="82" t="s">
        <v>14</v>
      </c>
      <c r="E5" s="83"/>
      <c r="F5" s="83"/>
      <c r="G5" s="83"/>
      <c r="H5" s="84"/>
      <c r="I5" s="24">
        <v>21</v>
      </c>
      <c r="J5" s="13"/>
      <c r="K5" s="16"/>
      <c r="L5" s="17"/>
      <c r="M5" s="17"/>
      <c r="N5" s="18"/>
      <c r="O5" s="80"/>
      <c r="P5" s="80"/>
      <c r="Q5" s="80"/>
      <c r="R5" s="80"/>
      <c r="S5" s="80"/>
      <c r="T5" s="80"/>
      <c r="U5" s="80"/>
      <c r="V5" s="80"/>
      <c r="W5" s="80"/>
      <c r="X5" s="81"/>
    </row>
    <row r="6" spans="1:29" ht="31.5" customHeight="1" x14ac:dyDescent="0.25">
      <c r="A6" s="96" t="s">
        <v>3</v>
      </c>
      <c r="B6" s="97"/>
      <c r="C6" s="97" t="s">
        <v>4</v>
      </c>
      <c r="D6" s="97"/>
      <c r="E6" s="98" t="s">
        <v>15</v>
      </c>
      <c r="F6" s="98"/>
      <c r="G6" s="37">
        <v>5</v>
      </c>
      <c r="H6" s="37">
        <v>4</v>
      </c>
      <c r="I6" s="37">
        <v>3</v>
      </c>
      <c r="J6" s="37">
        <v>2</v>
      </c>
      <c r="K6" s="14" t="s">
        <v>11</v>
      </c>
      <c r="L6" s="14" t="s">
        <v>12</v>
      </c>
      <c r="M6" s="15" t="s">
        <v>16</v>
      </c>
      <c r="N6" s="7"/>
      <c r="O6" s="7"/>
      <c r="P6" s="3"/>
      <c r="Q6" s="3"/>
      <c r="R6" s="3"/>
      <c r="S6" s="3"/>
      <c r="T6" s="3"/>
      <c r="U6" s="3"/>
      <c r="V6" s="3"/>
      <c r="W6" s="3"/>
      <c r="X6" s="4"/>
    </row>
    <row r="7" spans="1:29" ht="20.25" x14ac:dyDescent="0.3">
      <c r="A7" s="93" t="s">
        <v>87</v>
      </c>
      <c r="B7" s="93"/>
      <c r="C7" s="94">
        <v>33</v>
      </c>
      <c r="D7" s="94"/>
      <c r="E7" s="95">
        <v>23</v>
      </c>
      <c r="F7" s="95"/>
      <c r="G7" s="38">
        <f>Поэлементный!AB2</f>
        <v>0</v>
      </c>
      <c r="H7" s="38">
        <f>Поэлементный!AB3</f>
        <v>0</v>
      </c>
      <c r="I7" s="38">
        <f>Поэлементный!AB4</f>
        <v>3</v>
      </c>
      <c r="J7" s="38">
        <f>Поэлементный!AB5</f>
        <v>20</v>
      </c>
      <c r="K7" s="22">
        <f>(G7+H7)/E7</f>
        <v>0</v>
      </c>
      <c r="L7" s="22">
        <f>(G7+H7+I7)/E7</f>
        <v>0.13043478260869565</v>
      </c>
      <c r="M7" s="23">
        <f>J7/E7</f>
        <v>0.86956521739130432</v>
      </c>
      <c r="N7" s="7"/>
      <c r="O7" s="3"/>
      <c r="P7" s="3"/>
      <c r="Q7" s="3"/>
      <c r="R7" s="3"/>
      <c r="S7" s="3"/>
      <c r="T7" s="3"/>
      <c r="U7" s="3"/>
      <c r="V7" s="3"/>
      <c r="W7" s="3"/>
      <c r="X7" s="4"/>
    </row>
    <row r="8" spans="1:29" ht="15.75" x14ac:dyDescent="0.25">
      <c r="A8" s="105" t="s">
        <v>7</v>
      </c>
      <c r="B8" s="106"/>
      <c r="C8" s="106"/>
      <c r="D8" s="106"/>
      <c r="E8" s="107" t="s">
        <v>8</v>
      </c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9"/>
    </row>
    <row r="9" spans="1:29" ht="15.75" x14ac:dyDescent="0.25">
      <c r="A9" s="105"/>
      <c r="B9" s="106"/>
      <c r="C9" s="106"/>
      <c r="D9" s="106"/>
      <c r="E9" s="40" t="str">
        <f>Поэлементный!D9</f>
        <v>1К1</v>
      </c>
      <c r="F9" s="40" t="str">
        <f>Поэлементный!E9</f>
        <v>1К2</v>
      </c>
      <c r="G9" s="40" t="str">
        <f>Поэлементный!F9</f>
        <v>1К3</v>
      </c>
      <c r="H9" s="40" t="str">
        <f>Поэлементный!G9</f>
        <v>2К1</v>
      </c>
      <c r="I9" s="40" t="str">
        <f>Поэлементный!H9</f>
        <v>2К2</v>
      </c>
      <c r="J9" s="40" t="str">
        <f>Поэлементный!I9</f>
        <v>2К3</v>
      </c>
      <c r="K9" s="40">
        <f>Поэлементный!J9</f>
        <v>3</v>
      </c>
      <c r="L9" s="40">
        <f>Поэлементный!K9</f>
        <v>4</v>
      </c>
      <c r="M9" s="40">
        <f>Поэлементный!L9</f>
        <v>5</v>
      </c>
      <c r="N9" s="40">
        <f>Поэлементный!M9</f>
        <v>6</v>
      </c>
      <c r="O9" s="40">
        <f>Поэлементный!N9</f>
        <v>7</v>
      </c>
      <c r="P9" s="40">
        <f>Поэлементный!O9</f>
        <v>8</v>
      </c>
      <c r="Q9" s="40">
        <f>Поэлементный!P9</f>
        <v>9</v>
      </c>
      <c r="R9" s="40">
        <f>Поэлементный!Q9</f>
        <v>10</v>
      </c>
      <c r="S9" s="40">
        <f>Поэлементный!R9</f>
        <v>11</v>
      </c>
      <c r="T9" s="40">
        <f>Поэлементный!S9</f>
        <v>12</v>
      </c>
      <c r="U9" s="40">
        <f>Поэлементный!T9</f>
        <v>13</v>
      </c>
      <c r="V9" s="40">
        <f>Поэлементный!U9</f>
        <v>14</v>
      </c>
      <c r="W9" s="40">
        <f>Поэлементный!V9</f>
        <v>15</v>
      </c>
      <c r="X9" s="40">
        <f>Поэлементный!W9</f>
        <v>16</v>
      </c>
      <c r="Y9">
        <v>17</v>
      </c>
    </row>
    <row r="10" spans="1:29" ht="15.75" x14ac:dyDescent="0.25">
      <c r="A10" s="99" t="s">
        <v>59</v>
      </c>
      <c r="B10" s="100"/>
      <c r="C10" s="100"/>
      <c r="D10" s="101"/>
      <c r="E10" s="25">
        <v>26</v>
      </c>
      <c r="F10" s="25">
        <v>11</v>
      </c>
      <c r="G10" s="25">
        <v>27</v>
      </c>
      <c r="H10" s="25">
        <v>24</v>
      </c>
      <c r="I10" s="25">
        <v>6</v>
      </c>
      <c r="J10" s="25">
        <v>25</v>
      </c>
      <c r="K10" s="25">
        <v>6</v>
      </c>
      <c r="L10" s="25">
        <v>10</v>
      </c>
      <c r="M10" s="25">
        <v>17</v>
      </c>
      <c r="N10" s="25">
        <v>13</v>
      </c>
      <c r="O10" s="25">
        <v>14</v>
      </c>
      <c r="P10" s="25">
        <v>21</v>
      </c>
      <c r="Q10" s="25">
        <v>12</v>
      </c>
      <c r="R10" s="25">
        <v>15</v>
      </c>
      <c r="S10" s="25">
        <v>13</v>
      </c>
      <c r="T10" s="25">
        <v>17</v>
      </c>
      <c r="U10" s="25">
        <v>2</v>
      </c>
      <c r="V10" s="25">
        <v>12</v>
      </c>
      <c r="W10" s="25">
        <v>12</v>
      </c>
      <c r="X10" s="25">
        <v>12</v>
      </c>
      <c r="Y10" s="58">
        <v>18</v>
      </c>
    </row>
    <row r="11" spans="1:29" x14ac:dyDescent="0.25">
      <c r="A11" s="102"/>
      <c r="B11" s="103"/>
      <c r="C11" s="103"/>
      <c r="D11" s="104"/>
      <c r="E11" s="26">
        <v>0.89</v>
      </c>
      <c r="F11" s="26">
        <v>0.37</v>
      </c>
      <c r="G11" s="26">
        <v>0.93</v>
      </c>
      <c r="H11" s="26">
        <v>0.84</v>
      </c>
      <c r="I11" s="26">
        <v>0.2</v>
      </c>
      <c r="J11" s="26">
        <v>0.86</v>
      </c>
      <c r="K11" s="26">
        <v>0.2</v>
      </c>
      <c r="L11" s="26">
        <v>0.34</v>
      </c>
      <c r="M11" s="26">
        <v>0.41</v>
      </c>
      <c r="N11" s="26">
        <v>0.44</v>
      </c>
      <c r="O11" s="26">
        <v>0.48</v>
      </c>
      <c r="P11" s="26">
        <v>0.72</v>
      </c>
      <c r="Q11" s="26">
        <v>0.41</v>
      </c>
      <c r="R11" s="26">
        <v>0.51</v>
      </c>
      <c r="S11" s="26">
        <v>0.44</v>
      </c>
      <c r="T11" s="26">
        <v>0.41</v>
      </c>
      <c r="U11" s="26">
        <v>6.0000000000000001E-3</v>
      </c>
      <c r="V11" s="26">
        <v>0.41</v>
      </c>
      <c r="W11" s="26">
        <v>0.41</v>
      </c>
      <c r="X11" s="26">
        <v>0.41</v>
      </c>
      <c r="Y11" s="59">
        <v>0.62</v>
      </c>
    </row>
    <row r="12" spans="1:29" ht="15.75" x14ac:dyDescent="0.25">
      <c r="A12" s="112" t="s">
        <v>23</v>
      </c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4"/>
    </row>
    <row r="13" spans="1:29" ht="19.899999999999999" customHeight="1" x14ac:dyDescent="0.25">
      <c r="A13" s="115" t="s">
        <v>9</v>
      </c>
      <c r="B13" s="78"/>
      <c r="C13" s="78"/>
      <c r="D13" s="116"/>
      <c r="E13" s="117" t="s">
        <v>21</v>
      </c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</row>
    <row r="14" spans="1:29" ht="19.899999999999999" customHeight="1" x14ac:dyDescent="0.25">
      <c r="A14" s="110" t="s">
        <v>40</v>
      </c>
      <c r="B14" s="110"/>
      <c r="C14" s="110"/>
      <c r="D14" s="110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</row>
    <row r="15" spans="1:29" ht="19.899999999999999" customHeight="1" x14ac:dyDescent="0.25">
      <c r="A15" s="118" t="s">
        <v>41</v>
      </c>
      <c r="B15" s="118"/>
      <c r="C15" s="118"/>
      <c r="D15" s="118"/>
      <c r="E15" s="119" t="s">
        <v>48</v>
      </c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1"/>
    </row>
    <row r="16" spans="1:29" ht="19.899999999999999" customHeight="1" x14ac:dyDescent="0.25">
      <c r="A16" s="118" t="s">
        <v>42</v>
      </c>
      <c r="B16" s="118"/>
      <c r="C16" s="118"/>
      <c r="D16" s="118"/>
    </row>
    <row r="17" spans="1:24" ht="19.899999999999999" customHeight="1" x14ac:dyDescent="0.25">
      <c r="A17" s="118" t="s">
        <v>43</v>
      </c>
      <c r="B17" s="118"/>
      <c r="C17" s="118"/>
      <c r="D17" s="118"/>
    </row>
    <row r="18" spans="1:24" ht="19.899999999999999" customHeight="1" x14ac:dyDescent="0.25">
      <c r="A18" s="118" t="s">
        <v>44</v>
      </c>
      <c r="B18" s="118"/>
      <c r="C18" s="118"/>
      <c r="D18" s="118"/>
      <c r="E18" s="119" t="s">
        <v>49</v>
      </c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1"/>
    </row>
    <row r="19" spans="1:24" ht="19.899999999999999" customHeight="1" x14ac:dyDescent="0.25">
      <c r="A19" s="118" t="s">
        <v>45</v>
      </c>
      <c r="B19" s="118"/>
      <c r="C19" s="118"/>
      <c r="D19" s="118"/>
    </row>
    <row r="20" spans="1:24" ht="19.899999999999999" customHeight="1" x14ac:dyDescent="0.25">
      <c r="A20" s="118">
        <v>3</v>
      </c>
      <c r="B20" s="118"/>
      <c r="C20" s="118"/>
      <c r="D20" s="118"/>
    </row>
    <row r="21" spans="1:24" ht="19.899999999999999" customHeight="1" x14ac:dyDescent="0.25">
      <c r="A21" s="118">
        <v>4</v>
      </c>
      <c r="B21" s="118"/>
      <c r="C21" s="118"/>
      <c r="D21" s="118"/>
      <c r="E21" s="119" t="s">
        <v>50</v>
      </c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1"/>
    </row>
    <row r="22" spans="1:24" ht="19.899999999999999" customHeight="1" x14ac:dyDescent="0.25">
      <c r="A22" s="118">
        <v>5</v>
      </c>
      <c r="B22" s="118"/>
      <c r="C22" s="118"/>
      <c r="D22" s="118"/>
      <c r="E22" s="119" t="s">
        <v>46</v>
      </c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1"/>
    </row>
    <row r="23" spans="1:24" ht="19.899999999999999" customHeight="1" x14ac:dyDescent="0.25">
      <c r="A23" s="118">
        <v>6</v>
      </c>
      <c r="B23" s="118"/>
      <c r="C23" s="118"/>
      <c r="D23" s="118"/>
      <c r="E23" s="119" t="s">
        <v>51</v>
      </c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1"/>
    </row>
    <row r="24" spans="1:24" ht="19.899999999999999" customHeight="1" x14ac:dyDescent="0.25">
      <c r="A24" s="118">
        <v>7</v>
      </c>
      <c r="B24" s="118"/>
      <c r="C24" s="118"/>
      <c r="D24" s="118"/>
      <c r="E24" s="119" t="s">
        <v>52</v>
      </c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1"/>
    </row>
    <row r="25" spans="1:24" ht="19.899999999999999" customHeight="1" x14ac:dyDescent="0.25">
      <c r="A25" s="118">
        <v>8</v>
      </c>
      <c r="B25" s="118"/>
      <c r="C25" s="118"/>
      <c r="D25" s="118"/>
    </row>
    <row r="26" spans="1:24" ht="19.899999999999999" customHeight="1" x14ac:dyDescent="0.25">
      <c r="A26" s="122">
        <v>9</v>
      </c>
      <c r="B26" s="123"/>
      <c r="C26" s="123"/>
      <c r="D26" s="124"/>
      <c r="E26" s="119" t="s">
        <v>53</v>
      </c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1"/>
    </row>
    <row r="27" spans="1:24" ht="19.899999999999999" customHeight="1" x14ac:dyDescent="0.25">
      <c r="A27" s="118">
        <v>10</v>
      </c>
      <c r="B27" s="118"/>
      <c r="C27" s="118"/>
      <c r="D27" s="118"/>
    </row>
    <row r="28" spans="1:24" ht="19.899999999999999" customHeight="1" x14ac:dyDescent="0.25">
      <c r="A28" s="118">
        <v>11</v>
      </c>
      <c r="B28" s="118"/>
      <c r="C28" s="118"/>
      <c r="D28" s="118"/>
      <c r="E28" s="119" t="s">
        <v>54</v>
      </c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1"/>
    </row>
    <row r="29" spans="1:24" ht="19.899999999999999" customHeight="1" x14ac:dyDescent="0.25">
      <c r="A29" s="118">
        <v>12</v>
      </c>
      <c r="B29" s="118"/>
      <c r="C29" s="118"/>
      <c r="D29" s="118"/>
      <c r="E29" s="119" t="s">
        <v>55</v>
      </c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1"/>
    </row>
    <row r="30" spans="1:24" ht="19.899999999999999" customHeight="1" x14ac:dyDescent="0.25">
      <c r="A30" s="118">
        <v>13</v>
      </c>
      <c r="B30" s="118"/>
      <c r="C30" s="118"/>
      <c r="D30" s="118"/>
      <c r="E30" s="119" t="s">
        <v>56</v>
      </c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1"/>
    </row>
    <row r="31" spans="1:24" ht="19.899999999999999" customHeight="1" x14ac:dyDescent="0.25">
      <c r="A31" s="118">
        <v>14</v>
      </c>
      <c r="B31" s="118"/>
      <c r="C31" s="118"/>
      <c r="D31" s="118"/>
      <c r="E31" s="119" t="s">
        <v>57</v>
      </c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1"/>
    </row>
    <row r="32" spans="1:24" ht="19.899999999999999" customHeight="1" x14ac:dyDescent="0.25">
      <c r="A32" s="118">
        <v>15</v>
      </c>
      <c r="B32" s="118"/>
      <c r="C32" s="118"/>
      <c r="D32" s="118"/>
      <c r="E32" s="119" t="s">
        <v>58</v>
      </c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1"/>
    </row>
    <row r="33" spans="1:24" ht="19.899999999999999" customHeight="1" x14ac:dyDescent="0.25">
      <c r="A33" s="122">
        <v>16</v>
      </c>
      <c r="B33" s="123"/>
      <c r="C33" s="123"/>
      <c r="D33" s="124"/>
      <c r="E33" s="119" t="s">
        <v>58</v>
      </c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1"/>
    </row>
    <row r="34" spans="1:24" ht="19.899999999999999" customHeight="1" x14ac:dyDescent="0.25">
      <c r="A34" s="118">
        <v>17</v>
      </c>
      <c r="B34" s="118"/>
      <c r="C34" s="118"/>
      <c r="D34" s="118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</row>
  </sheetData>
  <mergeCells count="56">
    <mergeCell ref="A34:D34"/>
    <mergeCell ref="E34:X34"/>
    <mergeCell ref="A33:D33"/>
    <mergeCell ref="A28:D28"/>
    <mergeCell ref="E32:X32"/>
    <mergeCell ref="A29:D29"/>
    <mergeCell ref="E33:X33"/>
    <mergeCell ref="A30:D30"/>
    <mergeCell ref="E30:X30"/>
    <mergeCell ref="E31:X31"/>
    <mergeCell ref="E29:X29"/>
    <mergeCell ref="A31:D31"/>
    <mergeCell ref="E28:X28"/>
    <mergeCell ref="A32:D32"/>
    <mergeCell ref="A27:D27"/>
    <mergeCell ref="A25:D25"/>
    <mergeCell ref="A26:D26"/>
    <mergeCell ref="E24:X24"/>
    <mergeCell ref="A24:D24"/>
    <mergeCell ref="E22:X22"/>
    <mergeCell ref="A19:D19"/>
    <mergeCell ref="E23:X23"/>
    <mergeCell ref="A22:D22"/>
    <mergeCell ref="E26:X26"/>
    <mergeCell ref="A23:D23"/>
    <mergeCell ref="A17:D17"/>
    <mergeCell ref="E21:X21"/>
    <mergeCell ref="A15:D15"/>
    <mergeCell ref="E15:X15"/>
    <mergeCell ref="A16:D16"/>
    <mergeCell ref="E18:X18"/>
    <mergeCell ref="A20:D20"/>
    <mergeCell ref="A21:D21"/>
    <mergeCell ref="A18:D18"/>
    <mergeCell ref="A10:D11"/>
    <mergeCell ref="A8:D9"/>
    <mergeCell ref="E8:X8"/>
    <mergeCell ref="A14:D14"/>
    <mergeCell ref="E14:X14"/>
    <mergeCell ref="A12:X12"/>
    <mergeCell ref="A13:D13"/>
    <mergeCell ref="E13:X13"/>
    <mergeCell ref="A7:B7"/>
    <mergeCell ref="C7:D7"/>
    <mergeCell ref="E7:F7"/>
    <mergeCell ref="A6:B6"/>
    <mergeCell ref="C6:D6"/>
    <mergeCell ref="E6:F6"/>
    <mergeCell ref="A2:X2"/>
    <mergeCell ref="I3:J3"/>
    <mergeCell ref="O3:X3"/>
    <mergeCell ref="O5:X5"/>
    <mergeCell ref="D5:H5"/>
    <mergeCell ref="A4:F4"/>
    <mergeCell ref="G4:X4"/>
    <mergeCell ref="C3:F3"/>
  </mergeCells>
  <conditionalFormatting sqref="L7">
    <cfRule type="cellIs" dxfId="6" priority="1" operator="lessThan">
      <formula>0.5</formula>
    </cfRule>
  </conditionalFormatting>
  <dataValidations disablePrompts="1" count="2">
    <dataValidation type="list" allowBlank="1" showInputMessage="1" showErrorMessage="1" sqref="O5 H3 K3">
      <formula1>#REF!</formula1>
    </dataValidation>
    <dataValidation type="list" allowBlank="1" showInputMessage="1" showErrorMessage="1" sqref="A3">
      <formula1>$A$1:$A$1</formula1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zoomScale="85" zoomScaleNormal="85" workbookViewId="0">
      <selection activeCell="G2" sqref="G2"/>
    </sheetView>
  </sheetViews>
  <sheetFormatPr defaultRowHeight="15" x14ac:dyDescent="0.25"/>
  <sheetData>
    <row r="1" spans="1:20" ht="21" thickBot="1" x14ac:dyDescent="0.35">
      <c r="A1" s="127" t="str">
        <f>Анализ!A2</f>
        <v xml:space="preserve">Анализ ВПР в рамках класса  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9"/>
      <c r="P1" s="129"/>
      <c r="Q1" s="129"/>
      <c r="R1" s="129"/>
    </row>
    <row r="2" spans="1:20" ht="15.75" x14ac:dyDescent="0.25">
      <c r="A2" s="130" t="s">
        <v>13</v>
      </c>
      <c r="B2" s="131"/>
      <c r="C2" s="131"/>
      <c r="D2" s="131"/>
      <c r="E2" s="131"/>
      <c r="F2" s="132"/>
      <c r="G2" t="s">
        <v>86</v>
      </c>
      <c r="H2" t="s">
        <v>22</v>
      </c>
      <c r="I2" s="76"/>
      <c r="J2" s="76"/>
      <c r="K2" s="137"/>
      <c r="L2" s="138"/>
      <c r="M2" s="138"/>
      <c r="N2" s="139"/>
      <c r="O2" s="86" t="str">
        <f>Анализ!O3</f>
        <v>учебный год</v>
      </c>
      <c r="P2" s="86"/>
      <c r="Q2" s="86"/>
      <c r="R2" s="86"/>
    </row>
    <row r="3" spans="1:20" ht="16.5" thickBot="1" x14ac:dyDescent="0.3">
      <c r="A3" s="85" t="s">
        <v>1</v>
      </c>
      <c r="B3" s="86"/>
      <c r="C3" s="86"/>
      <c r="D3" s="86"/>
      <c r="E3" s="86"/>
      <c r="F3" s="86"/>
      <c r="G3" s="136" t="str">
        <f>Анализ!G4</f>
        <v xml:space="preserve">Поволоцкая Е.Б. </v>
      </c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</row>
    <row r="4" spans="1:20" ht="15.75" x14ac:dyDescent="0.25">
      <c r="A4" s="133" t="s">
        <v>10</v>
      </c>
      <c r="B4" s="134"/>
      <c r="C4" s="134"/>
      <c r="D4" s="134"/>
      <c r="E4" s="134"/>
      <c r="F4" s="134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</row>
    <row r="5" spans="1:20" x14ac:dyDescent="0.25">
      <c r="A5" s="119" t="s">
        <v>48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1"/>
    </row>
    <row r="6" spans="1:20" x14ac:dyDescent="0.25">
      <c r="A6" s="119" t="s">
        <v>49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1"/>
    </row>
    <row r="7" spans="1:20" x14ac:dyDescent="0.25">
      <c r="A7" s="119" t="s">
        <v>50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1"/>
    </row>
    <row r="8" spans="1:20" x14ac:dyDescent="0.25">
      <c r="A8" s="119" t="s">
        <v>46</v>
      </c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1"/>
    </row>
    <row r="9" spans="1:20" x14ac:dyDescent="0.25">
      <c r="A9" s="119" t="s">
        <v>51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1"/>
    </row>
    <row r="10" spans="1:20" x14ac:dyDescent="0.25">
      <c r="A10" s="119" t="s">
        <v>52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1"/>
    </row>
    <row r="11" spans="1:20" x14ac:dyDescent="0.25">
      <c r="A11" s="119" t="s">
        <v>53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1"/>
    </row>
    <row r="12" spans="1:20" x14ac:dyDescent="0.25">
      <c r="A12" s="119" t="s">
        <v>54</v>
      </c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1"/>
    </row>
    <row r="13" spans="1:20" x14ac:dyDescent="0.25">
      <c r="A13" s="119" t="s">
        <v>55</v>
      </c>
      <c r="B13" s="120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1"/>
    </row>
    <row r="14" spans="1:20" x14ac:dyDescent="0.25">
      <c r="A14" s="119" t="s">
        <v>56</v>
      </c>
      <c r="B14" s="120"/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1"/>
    </row>
    <row r="15" spans="1:20" x14ac:dyDescent="0.25">
      <c r="A15" s="119" t="s">
        <v>57</v>
      </c>
      <c r="B15" s="120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1"/>
    </row>
    <row r="16" spans="1:20" x14ac:dyDescent="0.25">
      <c r="A16" s="119" t="s">
        <v>58</v>
      </c>
      <c r="B16" s="120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1"/>
    </row>
    <row r="17" spans="1:20" ht="15.75" customHeight="1" x14ac:dyDescent="0.25">
      <c r="A17" s="119" t="s">
        <v>58</v>
      </c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1"/>
    </row>
    <row r="18" spans="1:20" ht="15.75" x14ac:dyDescent="0.25">
      <c r="A18" s="125"/>
      <c r="B18" s="126"/>
      <c r="C18" s="143"/>
      <c r="D18" s="143"/>
      <c r="E18" s="143"/>
      <c r="F18" s="143"/>
      <c r="G18" s="143"/>
      <c r="H18" s="143"/>
      <c r="I18" s="143"/>
      <c r="J18" s="141"/>
      <c r="K18" s="142"/>
      <c r="L18" s="140"/>
      <c r="M18" s="141"/>
      <c r="N18" s="141"/>
      <c r="O18" s="141"/>
      <c r="P18" s="141"/>
      <c r="Q18" s="141"/>
      <c r="R18" s="142"/>
    </row>
    <row r="19" spans="1:20" ht="15.75" x14ac:dyDescent="0.25">
      <c r="A19" s="126"/>
      <c r="B19" s="126"/>
      <c r="C19" s="143"/>
      <c r="D19" s="143"/>
      <c r="E19" s="143"/>
      <c r="F19" s="143"/>
      <c r="G19" s="143"/>
      <c r="H19" s="143"/>
      <c r="I19" s="143"/>
      <c r="J19" s="141"/>
      <c r="K19" s="142"/>
      <c r="L19" s="140"/>
      <c r="M19" s="141"/>
      <c r="N19" s="141"/>
      <c r="O19" s="141"/>
      <c r="P19" s="141"/>
      <c r="Q19" s="141"/>
      <c r="R19" s="142"/>
    </row>
    <row r="20" spans="1:20" ht="15.75" x14ac:dyDescent="0.25">
      <c r="A20" s="126"/>
      <c r="B20" s="126"/>
      <c r="C20" s="143"/>
      <c r="D20" s="143"/>
      <c r="E20" s="143"/>
      <c r="F20" s="143"/>
      <c r="G20" s="143"/>
      <c r="H20" s="143"/>
      <c r="I20" s="143"/>
      <c r="J20" s="141"/>
      <c r="K20" s="142"/>
      <c r="L20" s="140"/>
      <c r="M20" s="141"/>
      <c r="N20" s="141"/>
      <c r="O20" s="141"/>
      <c r="P20" s="141"/>
      <c r="Q20" s="141"/>
      <c r="R20" s="142"/>
    </row>
    <row r="21" spans="1:20" ht="15.75" x14ac:dyDescent="0.25">
      <c r="A21" s="126"/>
      <c r="B21" s="126"/>
      <c r="C21" s="143"/>
      <c r="D21" s="143"/>
      <c r="E21" s="143"/>
      <c r="F21" s="143"/>
      <c r="G21" s="143"/>
      <c r="H21" s="143"/>
      <c r="I21" s="143"/>
      <c r="J21" s="141"/>
      <c r="K21" s="142"/>
      <c r="L21" s="140"/>
      <c r="M21" s="141"/>
      <c r="N21" s="141"/>
      <c r="O21" s="141"/>
      <c r="P21" s="141"/>
      <c r="Q21" s="141"/>
      <c r="R21" s="142"/>
    </row>
    <row r="22" spans="1:20" ht="15.75" x14ac:dyDescent="0.25">
      <c r="A22" s="126"/>
      <c r="B22" s="126"/>
      <c r="C22" s="143"/>
      <c r="D22" s="143"/>
      <c r="E22" s="143"/>
      <c r="F22" s="143"/>
      <c r="G22" s="143"/>
      <c r="H22" s="143"/>
      <c r="I22" s="143"/>
      <c r="J22" s="141"/>
      <c r="K22" s="142"/>
      <c r="L22" s="140"/>
      <c r="M22" s="141"/>
      <c r="N22" s="141"/>
      <c r="O22" s="141"/>
      <c r="P22" s="141"/>
      <c r="Q22" s="141"/>
      <c r="R22" s="142"/>
    </row>
    <row r="23" spans="1:20" ht="15.75" x14ac:dyDescent="0.25">
      <c r="A23" s="126"/>
      <c r="B23" s="126"/>
      <c r="C23" s="143"/>
      <c r="D23" s="143"/>
      <c r="E23" s="143"/>
      <c r="F23" s="143"/>
      <c r="G23" s="143"/>
      <c r="H23" s="143"/>
      <c r="I23" s="143"/>
      <c r="J23" s="141"/>
      <c r="K23" s="142"/>
      <c r="L23" s="140"/>
      <c r="M23" s="141"/>
      <c r="N23" s="141"/>
      <c r="O23" s="141"/>
      <c r="P23" s="141"/>
      <c r="Q23" s="141"/>
      <c r="R23" s="142"/>
    </row>
    <row r="24" spans="1:20" ht="15.75" x14ac:dyDescent="0.25">
      <c r="A24" s="126"/>
      <c r="B24" s="126"/>
      <c r="C24" s="143"/>
      <c r="D24" s="143"/>
      <c r="E24" s="143"/>
      <c r="F24" s="143"/>
      <c r="G24" s="143"/>
      <c r="H24" s="143"/>
      <c r="I24" s="143"/>
      <c r="J24" s="141"/>
      <c r="K24" s="142"/>
      <c r="L24" s="140"/>
      <c r="M24" s="141"/>
      <c r="N24" s="141"/>
      <c r="O24" s="141"/>
      <c r="P24" s="141"/>
      <c r="Q24" s="141"/>
      <c r="R24" s="142"/>
    </row>
    <row r="25" spans="1:20" ht="15.75" x14ac:dyDescent="0.25">
      <c r="A25" s="126"/>
      <c r="B25" s="126"/>
      <c r="C25" s="143"/>
      <c r="D25" s="143"/>
      <c r="E25" s="143"/>
      <c r="F25" s="143"/>
      <c r="G25" s="143"/>
      <c r="H25" s="143"/>
      <c r="I25" s="143"/>
      <c r="J25" s="141"/>
      <c r="K25" s="142"/>
      <c r="L25" s="140"/>
      <c r="M25" s="141"/>
      <c r="N25" s="141"/>
      <c r="O25" s="141"/>
      <c r="P25" s="141"/>
      <c r="Q25" s="141"/>
      <c r="R25" s="142"/>
    </row>
    <row r="26" spans="1:20" ht="15.75" x14ac:dyDescent="0.25">
      <c r="A26" s="126"/>
      <c r="B26" s="126"/>
      <c r="C26" s="143"/>
      <c r="D26" s="143"/>
      <c r="E26" s="143"/>
      <c r="F26" s="143"/>
      <c r="G26" s="143"/>
      <c r="H26" s="143"/>
      <c r="I26" s="143"/>
      <c r="J26" s="141"/>
      <c r="K26" s="142"/>
      <c r="L26" s="140"/>
      <c r="M26" s="141"/>
      <c r="N26" s="141"/>
      <c r="O26" s="141"/>
      <c r="P26" s="141"/>
      <c r="Q26" s="141"/>
      <c r="R26" s="142"/>
    </row>
  </sheetData>
  <mergeCells count="57">
    <mergeCell ref="A7:T7"/>
    <mergeCell ref="A8:T8"/>
    <mergeCell ref="A9:T9"/>
    <mergeCell ref="A10:T10"/>
    <mergeCell ref="A11:T11"/>
    <mergeCell ref="A12:T12"/>
    <mergeCell ref="A13:T13"/>
    <mergeCell ref="A14:T14"/>
    <mergeCell ref="A15:T15"/>
    <mergeCell ref="A16:T16"/>
    <mergeCell ref="A17:T17"/>
    <mergeCell ref="C18:I18"/>
    <mergeCell ref="J18:K18"/>
    <mergeCell ref="A25:B25"/>
    <mergeCell ref="A26:B26"/>
    <mergeCell ref="C24:I24"/>
    <mergeCell ref="J24:K24"/>
    <mergeCell ref="L21:R21"/>
    <mergeCell ref="C22:I22"/>
    <mergeCell ref="J22:K22"/>
    <mergeCell ref="L22:R22"/>
    <mergeCell ref="C23:I23"/>
    <mergeCell ref="J23:K23"/>
    <mergeCell ref="L23:R23"/>
    <mergeCell ref="A21:B21"/>
    <mergeCell ref="A22:B22"/>
    <mergeCell ref="C26:I26"/>
    <mergeCell ref="J26:K26"/>
    <mergeCell ref="L26:R26"/>
    <mergeCell ref="L24:R24"/>
    <mergeCell ref="A23:B23"/>
    <mergeCell ref="C25:I25"/>
    <mergeCell ref="J25:K25"/>
    <mergeCell ref="A24:B24"/>
    <mergeCell ref="L19:R19"/>
    <mergeCell ref="C20:I20"/>
    <mergeCell ref="J20:K20"/>
    <mergeCell ref="L20:R20"/>
    <mergeCell ref="L25:R25"/>
    <mergeCell ref="C21:I21"/>
    <mergeCell ref="J21:K21"/>
    <mergeCell ref="A18:B18"/>
    <mergeCell ref="A19:B19"/>
    <mergeCell ref="A20:B20"/>
    <mergeCell ref="A1:R1"/>
    <mergeCell ref="A2:F2"/>
    <mergeCell ref="A4:R4"/>
    <mergeCell ref="G3:R3"/>
    <mergeCell ref="I2:J2"/>
    <mergeCell ref="K2:N2"/>
    <mergeCell ref="O2:R2"/>
    <mergeCell ref="A3:F3"/>
    <mergeCell ref="A5:T5"/>
    <mergeCell ref="A6:T6"/>
    <mergeCell ref="L18:R18"/>
    <mergeCell ref="C19:I19"/>
    <mergeCell ref="J19:K19"/>
  </mergeCells>
  <dataValidations count="1">
    <dataValidation type="list" allowBlank="1" showInputMessage="1" showErrorMessage="1" sqref="K2">
      <formula1>#REF!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9"/>
  <sheetViews>
    <sheetView workbookViewId="0">
      <selection activeCell="B28" sqref="B28"/>
    </sheetView>
  </sheetViews>
  <sheetFormatPr defaultRowHeight="15" x14ac:dyDescent="0.25"/>
  <cols>
    <col min="2" max="2" width="35.85546875" customWidth="1"/>
  </cols>
  <sheetData>
    <row r="1" spans="1:23" ht="18" x14ac:dyDescent="0.25">
      <c r="A1" s="145" t="s">
        <v>39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</row>
    <row r="2" spans="1:23" x14ac:dyDescent="0.25">
      <c r="A2" s="47"/>
    </row>
    <row r="3" spans="1:23" ht="18.75" x14ac:dyDescent="0.25">
      <c r="A3" s="146" t="s">
        <v>34</v>
      </c>
      <c r="B3" s="60"/>
      <c r="C3" s="149" t="s">
        <v>35</v>
      </c>
      <c r="D3" s="149"/>
      <c r="E3" s="149"/>
      <c r="F3" s="149"/>
      <c r="G3" s="149"/>
      <c r="H3" s="149"/>
      <c r="I3" s="149"/>
      <c r="J3" s="149"/>
      <c r="K3" s="149"/>
      <c r="L3" s="149"/>
      <c r="M3" s="55"/>
      <c r="N3" s="55"/>
      <c r="O3" s="42"/>
      <c r="P3" s="42"/>
      <c r="Q3" s="42"/>
      <c r="R3" s="42"/>
      <c r="S3" s="42"/>
      <c r="T3" s="42"/>
      <c r="U3" s="42"/>
      <c r="V3" s="42"/>
      <c r="W3" s="42"/>
    </row>
    <row r="4" spans="1:23" ht="18.75" x14ac:dyDescent="0.25">
      <c r="A4" s="147"/>
      <c r="B4" s="60"/>
      <c r="C4" s="21" t="s">
        <v>40</v>
      </c>
      <c r="D4" s="21" t="s">
        <v>41</v>
      </c>
      <c r="E4" s="21" t="s">
        <v>42</v>
      </c>
      <c r="F4" s="21" t="s">
        <v>43</v>
      </c>
      <c r="G4" s="21" t="s">
        <v>44</v>
      </c>
      <c r="H4" s="21" t="s">
        <v>45</v>
      </c>
      <c r="I4" s="21">
        <v>3</v>
      </c>
      <c r="J4" s="21">
        <v>4</v>
      </c>
      <c r="K4" s="21">
        <v>5</v>
      </c>
      <c r="L4" s="21">
        <v>6</v>
      </c>
      <c r="M4" s="21">
        <v>7</v>
      </c>
      <c r="N4" s="21">
        <v>8</v>
      </c>
      <c r="O4" s="21">
        <v>9</v>
      </c>
      <c r="P4" s="21">
        <v>10</v>
      </c>
      <c r="Q4" s="21">
        <v>11</v>
      </c>
      <c r="R4" s="21">
        <v>12</v>
      </c>
      <c r="S4" s="21">
        <v>13</v>
      </c>
      <c r="T4" s="21">
        <v>14</v>
      </c>
      <c r="U4" s="21">
        <v>15</v>
      </c>
      <c r="V4" s="21">
        <v>16</v>
      </c>
      <c r="W4" s="21">
        <v>17</v>
      </c>
    </row>
    <row r="5" spans="1:23" ht="18.75" x14ac:dyDescent="0.3">
      <c r="A5" s="147"/>
      <c r="B5" s="48" t="s">
        <v>36</v>
      </c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</row>
    <row r="6" spans="1:23" x14ac:dyDescent="0.25">
      <c r="A6" s="148"/>
      <c r="B6" s="61" t="s">
        <v>37</v>
      </c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</row>
    <row r="7" spans="1:23" ht="18.75" x14ac:dyDescent="0.3">
      <c r="A7" s="49">
        <v>1</v>
      </c>
      <c r="B7" s="50">
        <v>90101</v>
      </c>
      <c r="C7" s="54">
        <v>4</v>
      </c>
      <c r="D7" s="54">
        <v>2</v>
      </c>
      <c r="E7" s="54">
        <v>2</v>
      </c>
      <c r="F7" s="54">
        <v>2</v>
      </c>
      <c r="G7" s="54">
        <v>0</v>
      </c>
      <c r="H7" s="54">
        <v>0</v>
      </c>
      <c r="I7" s="54">
        <v>0</v>
      </c>
      <c r="J7" s="54">
        <v>1</v>
      </c>
      <c r="K7" s="54">
        <v>2</v>
      </c>
      <c r="L7" s="54">
        <v>0</v>
      </c>
      <c r="M7" s="54">
        <v>1</v>
      </c>
      <c r="N7" s="54">
        <v>1</v>
      </c>
      <c r="O7" s="54">
        <v>0</v>
      </c>
      <c r="P7" s="54">
        <v>0</v>
      </c>
      <c r="Q7" s="54">
        <v>0</v>
      </c>
      <c r="R7" s="54">
        <v>1</v>
      </c>
      <c r="S7" s="54">
        <v>0</v>
      </c>
      <c r="T7" s="54">
        <v>0</v>
      </c>
      <c r="U7" s="54">
        <v>0</v>
      </c>
      <c r="V7" s="54">
        <v>0</v>
      </c>
      <c r="W7" s="54">
        <v>1</v>
      </c>
    </row>
    <row r="8" spans="1:23" ht="18.75" x14ac:dyDescent="0.25">
      <c r="A8" s="49">
        <v>2</v>
      </c>
      <c r="B8" s="44">
        <v>90105</v>
      </c>
      <c r="C8" s="54">
        <v>3</v>
      </c>
      <c r="D8" s="54">
        <v>0</v>
      </c>
      <c r="E8" s="54">
        <v>2</v>
      </c>
      <c r="F8" s="54">
        <v>3</v>
      </c>
      <c r="G8" s="54">
        <v>0</v>
      </c>
      <c r="H8" s="54">
        <v>0</v>
      </c>
      <c r="I8" s="54">
        <v>1</v>
      </c>
      <c r="J8" s="54">
        <v>0</v>
      </c>
      <c r="K8" s="54">
        <v>0</v>
      </c>
      <c r="L8" s="54">
        <v>1</v>
      </c>
      <c r="M8" s="54">
        <v>1</v>
      </c>
      <c r="N8" s="54">
        <v>1</v>
      </c>
      <c r="O8" s="54">
        <v>0</v>
      </c>
      <c r="P8" s="54">
        <v>0</v>
      </c>
      <c r="Q8" s="54">
        <v>1</v>
      </c>
      <c r="R8" s="54">
        <v>1</v>
      </c>
      <c r="S8" s="54">
        <v>0</v>
      </c>
      <c r="T8" s="54">
        <v>0</v>
      </c>
      <c r="U8" s="54">
        <v>0</v>
      </c>
      <c r="V8" s="54">
        <v>0</v>
      </c>
      <c r="W8" s="54">
        <v>0</v>
      </c>
    </row>
    <row r="9" spans="1:23" ht="18.75" x14ac:dyDescent="0.25">
      <c r="A9" s="49">
        <v>3</v>
      </c>
      <c r="B9" s="44">
        <v>90108</v>
      </c>
      <c r="C9" s="54">
        <v>3</v>
      </c>
      <c r="D9" s="54">
        <v>0</v>
      </c>
      <c r="E9" s="54">
        <v>2</v>
      </c>
      <c r="F9" s="54">
        <v>3</v>
      </c>
      <c r="G9" s="54">
        <v>0</v>
      </c>
      <c r="H9" s="54">
        <v>1</v>
      </c>
      <c r="I9" s="54">
        <v>0</v>
      </c>
      <c r="J9" s="54">
        <v>1</v>
      </c>
      <c r="K9" s="54">
        <v>1</v>
      </c>
      <c r="L9" s="54">
        <v>0</v>
      </c>
      <c r="M9" s="54">
        <v>1</v>
      </c>
      <c r="N9" s="54">
        <v>1</v>
      </c>
      <c r="O9" s="54">
        <v>0</v>
      </c>
      <c r="P9" s="54">
        <v>1</v>
      </c>
      <c r="Q9" s="54">
        <v>0</v>
      </c>
      <c r="R9" s="54">
        <v>1</v>
      </c>
      <c r="S9" s="54">
        <v>0</v>
      </c>
      <c r="T9" s="54">
        <v>2</v>
      </c>
      <c r="U9" s="54">
        <v>2</v>
      </c>
      <c r="V9" s="54">
        <v>1</v>
      </c>
      <c r="W9" s="54">
        <v>1</v>
      </c>
    </row>
    <row r="10" spans="1:23" ht="18.75" x14ac:dyDescent="0.25">
      <c r="A10" s="49">
        <v>4</v>
      </c>
      <c r="B10" s="44">
        <v>90110</v>
      </c>
      <c r="C10" s="54">
        <v>3</v>
      </c>
      <c r="D10" s="54">
        <v>1</v>
      </c>
      <c r="E10" s="54">
        <v>2</v>
      </c>
      <c r="F10" s="54">
        <v>2</v>
      </c>
      <c r="G10" s="54">
        <v>0</v>
      </c>
      <c r="H10" s="54">
        <v>2</v>
      </c>
      <c r="I10" s="54">
        <v>1</v>
      </c>
      <c r="J10" s="54">
        <v>0</v>
      </c>
      <c r="K10" s="54">
        <v>0</v>
      </c>
      <c r="L10" s="54">
        <v>1</v>
      </c>
      <c r="M10" s="54">
        <v>2</v>
      </c>
      <c r="N10" s="54">
        <v>0</v>
      </c>
      <c r="O10" s="54">
        <v>0</v>
      </c>
      <c r="P10" s="54">
        <v>1</v>
      </c>
      <c r="Q10" s="54">
        <v>0</v>
      </c>
      <c r="R10" s="54">
        <v>1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</row>
    <row r="11" spans="1:23" ht="18.75" x14ac:dyDescent="0.25">
      <c r="A11" s="49">
        <v>5</v>
      </c>
      <c r="B11" s="44">
        <v>90111</v>
      </c>
      <c r="C11" s="54">
        <v>2</v>
      </c>
      <c r="D11" s="54">
        <v>0</v>
      </c>
      <c r="E11" s="54">
        <v>2</v>
      </c>
      <c r="F11" s="54">
        <v>3</v>
      </c>
      <c r="G11" s="54">
        <v>0</v>
      </c>
      <c r="H11" s="54">
        <v>0</v>
      </c>
      <c r="I11" s="54">
        <v>0</v>
      </c>
      <c r="J11" s="54">
        <v>1</v>
      </c>
      <c r="K11" s="54">
        <v>2</v>
      </c>
      <c r="L11" s="54">
        <v>0</v>
      </c>
      <c r="M11" s="54">
        <v>0</v>
      </c>
      <c r="N11" s="54">
        <v>1</v>
      </c>
      <c r="O11" s="54">
        <v>0</v>
      </c>
      <c r="P11" s="54">
        <v>0</v>
      </c>
      <c r="Q11" s="54">
        <v>0</v>
      </c>
      <c r="R11" s="54">
        <v>0</v>
      </c>
      <c r="S11" s="54">
        <v>0</v>
      </c>
      <c r="T11" s="54">
        <v>0</v>
      </c>
      <c r="U11" s="54">
        <v>0</v>
      </c>
      <c r="V11" s="54">
        <v>0</v>
      </c>
      <c r="W11" s="54">
        <v>0</v>
      </c>
    </row>
    <row r="12" spans="1:23" ht="18.75" x14ac:dyDescent="0.25">
      <c r="A12" s="49">
        <v>6</v>
      </c>
      <c r="B12" s="44">
        <v>90115</v>
      </c>
      <c r="C12" s="54">
        <v>2</v>
      </c>
      <c r="D12" s="54">
        <v>0</v>
      </c>
      <c r="E12" s="54">
        <v>2</v>
      </c>
      <c r="F12" s="54">
        <v>3</v>
      </c>
      <c r="G12" s="54">
        <v>0</v>
      </c>
      <c r="H12" s="54">
        <v>0</v>
      </c>
      <c r="I12" s="54">
        <v>0</v>
      </c>
      <c r="J12" s="54">
        <v>1</v>
      </c>
      <c r="K12" s="54">
        <v>0</v>
      </c>
      <c r="L12" s="54">
        <v>1</v>
      </c>
      <c r="M12" s="54">
        <v>1</v>
      </c>
      <c r="N12" s="54">
        <v>1</v>
      </c>
      <c r="O12" s="54">
        <v>1</v>
      </c>
      <c r="P12" s="54">
        <v>1</v>
      </c>
      <c r="Q12" s="54">
        <v>0</v>
      </c>
      <c r="R12" s="54">
        <v>1</v>
      </c>
      <c r="S12" s="54">
        <v>0</v>
      </c>
      <c r="T12" s="54">
        <v>2</v>
      </c>
      <c r="U12" s="54">
        <v>0</v>
      </c>
      <c r="V12" s="54">
        <v>1</v>
      </c>
      <c r="W12" s="54">
        <v>0</v>
      </c>
    </row>
    <row r="13" spans="1:23" ht="18.75" x14ac:dyDescent="0.25">
      <c r="A13" s="49">
        <v>7</v>
      </c>
      <c r="B13" s="44">
        <v>90118</v>
      </c>
      <c r="C13" s="54">
        <v>4</v>
      </c>
      <c r="D13" s="54">
        <v>1</v>
      </c>
      <c r="E13" s="54">
        <v>2</v>
      </c>
      <c r="F13" s="54">
        <v>2</v>
      </c>
      <c r="G13" s="54">
        <v>0</v>
      </c>
      <c r="H13" s="54">
        <v>2</v>
      </c>
      <c r="I13" s="54">
        <v>0</v>
      </c>
      <c r="J13" s="54">
        <v>1</v>
      </c>
      <c r="K13" s="54">
        <v>1</v>
      </c>
      <c r="L13" s="54">
        <v>0</v>
      </c>
      <c r="M13" s="54">
        <v>1</v>
      </c>
      <c r="N13" s="54">
        <v>2</v>
      </c>
      <c r="O13" s="54">
        <v>0</v>
      </c>
      <c r="P13" s="54">
        <v>1</v>
      </c>
      <c r="Q13" s="54">
        <v>0</v>
      </c>
      <c r="R13" s="54">
        <v>1</v>
      </c>
      <c r="S13" s="54">
        <v>0</v>
      </c>
      <c r="T13" s="54">
        <v>2</v>
      </c>
      <c r="U13" s="54">
        <v>2</v>
      </c>
      <c r="V13" s="54">
        <v>1</v>
      </c>
      <c r="W13" s="54">
        <v>1</v>
      </c>
    </row>
    <row r="14" spans="1:23" ht="18.75" x14ac:dyDescent="0.25">
      <c r="A14" s="49">
        <v>8</v>
      </c>
      <c r="B14" s="44">
        <v>90119</v>
      </c>
      <c r="C14" s="54">
        <v>3</v>
      </c>
      <c r="D14" s="54">
        <v>0</v>
      </c>
      <c r="E14" s="54">
        <v>2</v>
      </c>
      <c r="F14" s="54">
        <v>3</v>
      </c>
      <c r="G14" s="54">
        <v>0</v>
      </c>
      <c r="H14" s="54">
        <v>0</v>
      </c>
      <c r="I14" s="54">
        <v>1</v>
      </c>
      <c r="J14" s="54">
        <v>0</v>
      </c>
      <c r="K14" s="54">
        <v>0</v>
      </c>
      <c r="L14" s="54">
        <v>1</v>
      </c>
      <c r="M14" s="54">
        <v>2</v>
      </c>
      <c r="N14" s="54">
        <v>1</v>
      </c>
      <c r="O14" s="54">
        <v>0</v>
      </c>
      <c r="P14" s="54">
        <v>0</v>
      </c>
      <c r="Q14" s="54">
        <v>0</v>
      </c>
      <c r="R14" s="54">
        <v>1</v>
      </c>
      <c r="S14" s="54">
        <v>0</v>
      </c>
      <c r="T14" s="54">
        <v>1</v>
      </c>
      <c r="U14" s="54">
        <v>0</v>
      </c>
      <c r="V14" s="54">
        <v>0</v>
      </c>
      <c r="W14" s="54">
        <v>1</v>
      </c>
    </row>
    <row r="15" spans="1:23" ht="18.75" x14ac:dyDescent="0.25">
      <c r="A15" s="49">
        <v>9</v>
      </c>
      <c r="B15" s="44">
        <v>90121</v>
      </c>
      <c r="C15" s="54">
        <v>4</v>
      </c>
      <c r="D15" s="54">
        <v>0</v>
      </c>
      <c r="E15" s="54">
        <v>2</v>
      </c>
      <c r="F15" s="54">
        <v>2</v>
      </c>
      <c r="G15" s="54">
        <v>0</v>
      </c>
      <c r="H15" s="54">
        <v>2</v>
      </c>
      <c r="I15" s="54">
        <v>1</v>
      </c>
      <c r="J15" s="54">
        <v>0</v>
      </c>
      <c r="K15" s="54">
        <v>2</v>
      </c>
      <c r="L15" s="54">
        <v>0</v>
      </c>
      <c r="M15" s="54">
        <v>1</v>
      </c>
      <c r="N15" s="54">
        <v>1</v>
      </c>
      <c r="O15" s="54">
        <v>0</v>
      </c>
      <c r="P15" s="54">
        <v>1</v>
      </c>
      <c r="Q15" s="54">
        <v>0</v>
      </c>
      <c r="R15" s="54">
        <v>1</v>
      </c>
      <c r="S15" s="54">
        <v>1</v>
      </c>
      <c r="T15" s="54">
        <v>2</v>
      </c>
      <c r="U15" s="54">
        <v>1</v>
      </c>
      <c r="V15" s="54">
        <v>1</v>
      </c>
      <c r="W15" s="54">
        <v>1</v>
      </c>
    </row>
    <row r="16" spans="1:23" ht="18.75" x14ac:dyDescent="0.25">
      <c r="A16" s="49">
        <v>10</v>
      </c>
      <c r="B16" s="44">
        <v>90122</v>
      </c>
      <c r="C16" s="54">
        <v>2</v>
      </c>
      <c r="D16" s="54">
        <v>0</v>
      </c>
      <c r="E16" s="54">
        <v>2</v>
      </c>
      <c r="F16" s="54">
        <v>3</v>
      </c>
      <c r="G16" s="54">
        <v>0</v>
      </c>
      <c r="H16" s="54">
        <v>0</v>
      </c>
      <c r="I16" s="54">
        <v>0</v>
      </c>
      <c r="J16" s="54">
        <v>0</v>
      </c>
      <c r="K16" s="54">
        <v>0</v>
      </c>
      <c r="L16" s="54">
        <v>1</v>
      </c>
      <c r="M16" s="54">
        <v>1</v>
      </c>
      <c r="N16" s="54">
        <v>1</v>
      </c>
      <c r="O16" s="54">
        <v>0</v>
      </c>
      <c r="P16" s="54">
        <v>0</v>
      </c>
      <c r="Q16" s="54">
        <v>0</v>
      </c>
      <c r="R16" s="54">
        <v>0</v>
      </c>
      <c r="S16" s="54">
        <v>0</v>
      </c>
      <c r="T16" s="54">
        <v>0</v>
      </c>
      <c r="U16" s="54">
        <v>0</v>
      </c>
      <c r="V16" s="54">
        <v>0</v>
      </c>
      <c r="W16" s="54">
        <v>0</v>
      </c>
    </row>
    <row r="17" spans="1:23" ht="15.75" x14ac:dyDescent="0.25">
      <c r="A17" s="47">
        <v>11</v>
      </c>
      <c r="B17" s="44">
        <v>90128</v>
      </c>
      <c r="C17" s="54">
        <v>3</v>
      </c>
      <c r="D17" s="54">
        <v>0</v>
      </c>
      <c r="E17" s="54">
        <v>2</v>
      </c>
      <c r="F17" s="54">
        <v>3</v>
      </c>
      <c r="G17" s="54">
        <v>0</v>
      </c>
      <c r="H17" s="54">
        <v>0</v>
      </c>
      <c r="I17" s="54">
        <v>0</v>
      </c>
      <c r="J17" s="54">
        <v>1</v>
      </c>
      <c r="K17" s="54">
        <v>1</v>
      </c>
      <c r="L17" s="54">
        <v>0</v>
      </c>
      <c r="M17" s="54">
        <v>1</v>
      </c>
      <c r="N17" s="54">
        <v>1</v>
      </c>
      <c r="O17" s="54">
        <v>0</v>
      </c>
      <c r="P17" s="54">
        <v>1</v>
      </c>
      <c r="Q17" s="54">
        <v>0</v>
      </c>
      <c r="R17" s="54">
        <v>1</v>
      </c>
      <c r="S17" s="54">
        <v>0</v>
      </c>
      <c r="T17" s="54">
        <v>2</v>
      </c>
      <c r="U17" s="54">
        <v>2</v>
      </c>
      <c r="V17" s="54">
        <v>1</v>
      </c>
      <c r="W17" s="54">
        <v>1</v>
      </c>
    </row>
    <row r="18" spans="1:23" ht="18.75" x14ac:dyDescent="0.25">
      <c r="A18" s="64">
        <v>12</v>
      </c>
      <c r="B18" s="44">
        <v>90129</v>
      </c>
      <c r="C18" s="54">
        <v>3</v>
      </c>
      <c r="D18" s="54">
        <v>1</v>
      </c>
      <c r="E18" s="54">
        <v>2</v>
      </c>
      <c r="F18" s="54">
        <v>3</v>
      </c>
      <c r="G18" s="54">
        <v>1</v>
      </c>
      <c r="H18" s="54">
        <v>2</v>
      </c>
      <c r="I18" s="54">
        <v>0</v>
      </c>
      <c r="J18" s="54">
        <v>1</v>
      </c>
      <c r="K18" s="54">
        <v>1</v>
      </c>
      <c r="L18" s="54">
        <v>1</v>
      </c>
      <c r="M18" s="54">
        <v>0</v>
      </c>
      <c r="N18" s="54">
        <v>1</v>
      </c>
      <c r="O18" s="54">
        <v>1</v>
      </c>
      <c r="P18" s="54">
        <v>1</v>
      </c>
      <c r="Q18" s="54">
        <v>0</v>
      </c>
      <c r="R18" s="54">
        <v>1</v>
      </c>
      <c r="S18" s="54">
        <v>0</v>
      </c>
      <c r="T18" s="54">
        <v>2</v>
      </c>
      <c r="U18" s="54">
        <v>0</v>
      </c>
      <c r="V18" s="54">
        <v>1</v>
      </c>
      <c r="W18" s="54">
        <v>1</v>
      </c>
    </row>
    <row r="19" spans="1:23" ht="18.75" x14ac:dyDescent="0.25">
      <c r="A19" s="64">
        <v>13</v>
      </c>
      <c r="B19" s="44">
        <v>90130</v>
      </c>
      <c r="C19" s="54">
        <v>4</v>
      </c>
      <c r="D19" s="54">
        <v>3</v>
      </c>
      <c r="E19" s="54">
        <v>2</v>
      </c>
      <c r="F19" s="54">
        <v>2</v>
      </c>
      <c r="G19" s="54">
        <v>0</v>
      </c>
      <c r="H19" s="54">
        <v>0</v>
      </c>
      <c r="I19" s="54">
        <v>0</v>
      </c>
      <c r="J19" s="54">
        <v>1</v>
      </c>
      <c r="K19" s="54">
        <v>2</v>
      </c>
      <c r="L19" s="54">
        <v>0</v>
      </c>
      <c r="M19" s="54">
        <v>2</v>
      </c>
      <c r="N19" s="54">
        <v>0</v>
      </c>
      <c r="O19" s="54">
        <v>0</v>
      </c>
      <c r="P19" s="54">
        <v>0</v>
      </c>
      <c r="Q19" s="54">
        <v>0</v>
      </c>
      <c r="R19" s="54">
        <v>1</v>
      </c>
      <c r="S19" s="54">
        <v>0</v>
      </c>
      <c r="T19" s="54">
        <v>0</v>
      </c>
      <c r="U19" s="54">
        <v>0</v>
      </c>
      <c r="V19" s="54">
        <v>0</v>
      </c>
      <c r="W19" s="54">
        <v>0</v>
      </c>
    </row>
  </sheetData>
  <mergeCells count="13">
    <mergeCell ref="J5:J6"/>
    <mergeCell ref="K5:K6"/>
    <mergeCell ref="L5:L6"/>
    <mergeCell ref="A1:L1"/>
    <mergeCell ref="A3:A6"/>
    <mergeCell ref="C3:L3"/>
    <mergeCell ref="C5:C6"/>
    <mergeCell ref="D5:D6"/>
    <mergeCell ref="E5:E6"/>
    <mergeCell ref="F5:F6"/>
    <mergeCell ref="G5:G6"/>
    <mergeCell ref="H5:H6"/>
    <mergeCell ref="I5:I6"/>
  </mergeCells>
  <conditionalFormatting sqref="C7:W7">
    <cfRule type="expression" dxfId="5" priority="6" stopIfTrue="1">
      <formula>AX7=0</formula>
    </cfRule>
  </conditionalFormatting>
  <conditionalFormatting sqref="C8:W9">
    <cfRule type="expression" dxfId="4" priority="5" stopIfTrue="1">
      <formula>AX8=0</formula>
    </cfRule>
  </conditionalFormatting>
  <conditionalFormatting sqref="C10:W11">
    <cfRule type="expression" dxfId="3" priority="4" stopIfTrue="1">
      <formula>AX10=0</formula>
    </cfRule>
  </conditionalFormatting>
  <conditionalFormatting sqref="C12:W12">
    <cfRule type="expression" dxfId="2" priority="3" stopIfTrue="1">
      <formula>AX12=0</formula>
    </cfRule>
  </conditionalFormatting>
  <conditionalFormatting sqref="C13:W16">
    <cfRule type="expression" dxfId="1" priority="2" stopIfTrue="1">
      <formula>AX13=0</formula>
    </cfRule>
  </conditionalFormatting>
  <conditionalFormatting sqref="C17:W19">
    <cfRule type="expression" dxfId="0" priority="1" stopIfTrue="1">
      <formula>AX17=0</formula>
    </cfRule>
  </conditionalFormatting>
  <dataValidations count="1">
    <dataValidation type="list" allowBlank="1" showInputMessage="1" showErrorMessage="1" error="введите балл ученика - _x000a_результат проверки (X - нет работы)" sqref="C7:W19">
      <formula1>CHOOSE(AX$8,ball1,ball2,ball3,ball4,ball5,ball6)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Поэлементный</vt:lpstr>
      <vt:lpstr>Анализ</vt:lpstr>
      <vt:lpstr>Итог</vt:lpstr>
      <vt:lpstr>Диагност.карта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ноут</dc:creator>
  <cp:lastModifiedBy>Пользователь Windows</cp:lastModifiedBy>
  <dcterms:created xsi:type="dcterms:W3CDTF">2020-11-25T18:48:25Z</dcterms:created>
  <dcterms:modified xsi:type="dcterms:W3CDTF">2020-12-22T21:17:28Z</dcterms:modified>
</cp:coreProperties>
</file>