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3" l="1"/>
  <c r="D36" i="3"/>
  <c r="E36" i="3"/>
  <c r="F36" i="3"/>
  <c r="G36" i="3"/>
  <c r="H36" i="3"/>
  <c r="I36" i="3"/>
  <c r="B36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O10" i="3" l="1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Y5" i="3" l="1"/>
  <c r="Y4" i="3"/>
  <c r="I7" i="1" s="1"/>
  <c r="Y3" i="3"/>
  <c r="H7" i="1" s="1"/>
  <c r="Y2" i="3"/>
  <c r="G7" i="1" s="1"/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AC52" i="3" l="1"/>
  <c r="AB52" i="3"/>
  <c r="AA52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R9" i="3" l="1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G3" i="2"/>
  <c r="A1" i="2"/>
  <c r="K11" i="3" l="1"/>
  <c r="R11" i="3" s="1"/>
  <c r="K13" i="3"/>
  <c r="R13" i="3" s="1"/>
  <c r="K15" i="3"/>
  <c r="R15" i="3" s="1"/>
  <c r="R17" i="3"/>
  <c r="K17" i="3"/>
  <c r="R19" i="3" s="1"/>
  <c r="K18" i="3"/>
  <c r="R21" i="3" s="1"/>
  <c r="K20" i="3"/>
  <c r="R23" i="3" s="1"/>
  <c r="K22" i="3"/>
  <c r="R25" i="3" s="1"/>
  <c r="K24" i="3"/>
  <c r="R27" i="3" s="1"/>
  <c r="K26" i="3"/>
  <c r="R29" i="3" s="1"/>
  <c r="K28" i="3"/>
  <c r="R31" i="3" s="1"/>
  <c r="R33" i="3"/>
  <c r="K31" i="3"/>
  <c r="R35" i="3" s="1"/>
  <c r="K32" i="3"/>
  <c r="R37" i="3" s="1"/>
  <c r="K34" i="3"/>
  <c r="R39" i="3" s="1"/>
  <c r="R41" i="3"/>
  <c r="R43" i="3"/>
  <c r="R45" i="3"/>
  <c r="R47" i="3"/>
  <c r="K10" i="3"/>
  <c r="R10" i="3" s="1"/>
  <c r="K12" i="3"/>
  <c r="R12" i="3" s="1"/>
  <c r="K14" i="3"/>
  <c r="R14" i="3" s="1"/>
  <c r="K16" i="3"/>
  <c r="R16" i="3" s="1"/>
  <c r="R18" i="3"/>
  <c r="R20" i="3"/>
  <c r="K19" i="3"/>
  <c r="R22" i="3" s="1"/>
  <c r="K21" i="3"/>
  <c r="R24" i="3" s="1"/>
  <c r="K23" i="3"/>
  <c r="R26" i="3" s="1"/>
  <c r="K25" i="3"/>
  <c r="R28" i="3" s="1"/>
  <c r="K27" i="3"/>
  <c r="R30" i="3" s="1"/>
  <c r="K29" i="3"/>
  <c r="R32" i="3" s="1"/>
  <c r="K30" i="3"/>
  <c r="R34" i="3" s="1"/>
  <c r="R36" i="3"/>
  <c r="K33" i="3"/>
  <c r="R38" i="3" s="1"/>
  <c r="K35" i="3"/>
  <c r="R40" i="3" s="1"/>
  <c r="R42" i="3"/>
  <c r="R44" i="3"/>
  <c r="R46" i="3"/>
  <c r="X10" i="1"/>
  <c r="W10" i="1"/>
  <c r="C37" i="3"/>
  <c r="F10" i="1"/>
  <c r="E37" i="3"/>
  <c r="H10" i="1"/>
  <c r="G37" i="3"/>
  <c r="J10" i="1"/>
  <c r="L10" i="1"/>
  <c r="I37" i="3"/>
  <c r="N10" i="1"/>
  <c r="P10" i="1"/>
  <c r="T10" i="1"/>
  <c r="K10" i="1"/>
  <c r="H37" i="3"/>
  <c r="M10" i="1"/>
  <c r="S10" i="1"/>
  <c r="V10" i="1"/>
  <c r="U10" i="1"/>
  <c r="R10" i="1"/>
  <c r="I10" i="1"/>
  <c r="F37" i="3"/>
  <c r="D37" i="3"/>
  <c r="G10" i="1"/>
  <c r="O10" i="1"/>
  <c r="Q10" i="1"/>
  <c r="B37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<sst xmlns="http://schemas.openxmlformats.org/spreadsheetml/2006/main" count="75" uniqueCount="62">
  <si>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</si>
  <si>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</si>
  <si>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</si>
  <si>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</si>
  <si>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</si>
  <si>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</si>
  <si>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</si>
  <si>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</si>
  <si>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</si>
  <si>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</si>
  <si>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</si>
  <si>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</si>
  <si>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</si>
  <si>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</si>
  <si>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</si>
  <si>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</si>
  <si>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</si>
  <si>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</si>
  <si>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</si>
  <si>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</si>
  <si>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</si>
  <si>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</si>
  <si>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</si>
  <si>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</si>
  <si>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</si>
  <si>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</si>
  <si>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</si>
  <si>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</si>
  <si>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</si>
  <si>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</si>
  <si>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</si>
  <si>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</si>
  <si>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</si>
  <si>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</si>
  <si>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</si>
  <si>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</si>
  <si>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</si>
  <si>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</si>
  <si>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</si>
  <si>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</si>
  <si>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</si>
  <si>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</si>
  <si>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</si>
  <si>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</si>
  <si>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</si>
  <si>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6г</t>
  </si>
  <si>
    <r>
      <t>Поэлементный анализ ВПР  класс _</t>
    </r>
    <r>
      <rPr>
        <u/>
        <sz val="24"/>
        <color theme="1"/>
        <rFont val="Calibri"/>
        <family val="2"/>
        <charset val="204"/>
        <scheme val="minor"/>
      </rPr>
      <t>6г история</t>
    </r>
  </si>
  <si>
    <t>история</t>
  </si>
  <si>
    <t>Прохорова Дарья Васильевна</t>
  </si>
  <si>
    <t>Нацелено на проверку умения работать с иллюстративнымматериалом. Не правильно соотносят памятники с странами где они были созданы.</t>
  </si>
  <si>
    <t>Проверяет умения работать с текстовыми историческими источниками. Не правильно определяют источник со странойй к которой относится информация в нем.</t>
  </si>
  <si>
    <t>Нацелено на проверку знания терминов и умения давать им определения. Не правильно соотнсят термин и страну, не точно или не правильно дают определение</t>
  </si>
  <si>
    <t>Нацелено на проверку знания исторических фактов и умения излагать исторический материал в виде последовательного связного текста. Не правильно соотносят термин и страну, не правильно или не точно составляют рассказ с этим термином.</t>
  </si>
  <si>
    <t>Нацелено на проверку умения работать с исторической картой. Не правильно определена область градусной сетки определяющей ту или иную страну</t>
  </si>
  <si>
    <t>Проверяет знание причин и следствий и умение положения, содержащие причинно-следственные связи. Не правильно или не точно анализирут природно-климатические условия.</t>
  </si>
  <si>
    <t>Проверяет знание истории родного края. Не правильно или не точно приводят информацио о родном крае</t>
  </si>
  <si>
    <t>История</t>
  </si>
  <si>
    <t>Задание 8. Не правильно характеризуют личночть или событие истории родного края</t>
  </si>
  <si>
    <t>Задание 5. Не правильно определена область градусной сетки определяющей ту или иную страну</t>
  </si>
  <si>
    <t>Задание 6.  Не правильно или не точно анализирут природно-климатические условия.</t>
  </si>
  <si>
    <t>Задание 7.  Не правильно называют историческую личность или событие истории родного края</t>
  </si>
  <si>
    <t>психологическое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</si>
</sst>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u/>
      <sz val="2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2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Поэлементный!$Q$9:$Q$47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Поэлементный!$R$9:$R$47</c:f>
              <c:numCache>
                <c:formatCode>0%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0.625</c:v>
                </c:pt>
                <c:pt idx="3">
                  <c:v>0.375</c:v>
                </c:pt>
                <c:pt idx="4">
                  <c:v>0.125</c:v>
                </c:pt>
                <c:pt idx="5">
                  <c:v>0.25</c:v>
                </c:pt>
                <c:pt idx="6">
                  <c:v>0.375</c:v>
                </c:pt>
                <c:pt idx="7">
                  <c:v>0.375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0.375</c:v>
                </c:pt>
                <c:pt idx="13">
                  <c:v>0.5</c:v>
                </c:pt>
                <c:pt idx="14">
                  <c:v>0.5</c:v>
                </c:pt>
                <c:pt idx="15">
                  <c:v>0.625</c:v>
                </c:pt>
                <c:pt idx="16">
                  <c:v>0.375</c:v>
                </c:pt>
                <c:pt idx="17">
                  <c:v>0.375</c:v>
                </c:pt>
                <c:pt idx="18">
                  <c:v>0.5</c:v>
                </c:pt>
                <c:pt idx="19">
                  <c:v>0.25</c:v>
                </c:pt>
                <c:pt idx="20">
                  <c:v>0.375</c:v>
                </c:pt>
                <c:pt idx="21">
                  <c:v>0.5</c:v>
                </c:pt>
                <c:pt idx="22">
                  <c:v>0.25</c:v>
                </c:pt>
                <c:pt idx="23">
                  <c:v>0.5</c:v>
                </c:pt>
                <c:pt idx="24">
                  <c:v>0</c:v>
                </c:pt>
                <c:pt idx="25">
                  <c:v>0.375</c:v>
                </c:pt>
                <c:pt idx="26">
                  <c:v>0.25</c:v>
                </c:pt>
                <c:pt idx="27">
                  <c:v>0</c:v>
                </c:pt>
                <c:pt idx="28">
                  <c:v>0.25</c:v>
                </c:pt>
                <c:pt idx="29">
                  <c:v>0.5</c:v>
                </c:pt>
                <c:pt idx="30">
                  <c:v>0</c:v>
                </c:pt>
                <c:pt idx="31">
                  <c:v>0.375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16352"/>
        <c:axId val="98117888"/>
      </c:barChart>
      <c:catAx>
        <c:axId val="981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117888"/>
        <c:crosses val="autoZero"/>
        <c:auto val="1"/>
        <c:lblAlgn val="ctr"/>
        <c:lblOffset val="100"/>
        <c:noMultiLvlLbl val="0"/>
      </c:catAx>
      <c:valAx>
        <c:axId val="981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1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Поэлементный!$O$51:$Q$51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Поэлементный!$AA$52:$AC$52</c:f>
              <c:numCache>
                <c:formatCode>General</c:formatCode>
                <c:ptCount val="3"/>
                <c:pt idx="0">
                  <c:v>3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42464"/>
        <c:axId val="98709504"/>
      </c:barChart>
      <c:catAx>
        <c:axId val="981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709504"/>
        <c:crosses val="autoZero"/>
        <c:auto val="1"/>
        <c:lblAlgn val="ctr"/>
        <c:lblOffset val="100"/>
        <c:noMultiLvlLbl val="0"/>
      </c:catAx>
      <c:valAx>
        <c:axId val="987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14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0.22222222222222221</c:v>
                </c:pt>
                <c:pt idx="1">
                  <c:v>1.1111111111111112</c:v>
                </c:pt>
                <c:pt idx="2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85216"/>
        <c:axId val="102187008"/>
      </c:barChart>
      <c:catAx>
        <c:axId val="1021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87008"/>
        <c:crosses val="autoZero"/>
        <c:auto val="1"/>
        <c:lblAlgn val="ctr"/>
        <c:lblOffset val="100"/>
        <c:noMultiLvlLbl val="0"/>
      </c:catAx>
      <c:valAx>
        <c:axId val="102187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8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19</c:v>
                </c:pt>
                <c:pt idx="1">
                  <c:v>12</c:v>
                </c:pt>
                <c:pt idx="2">
                  <c:v>14</c:v>
                </c:pt>
                <c:pt idx="3">
                  <c:v>15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214656"/>
        <c:axId val="103167872"/>
      </c:barChart>
      <c:catAx>
        <c:axId val="1022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167872"/>
        <c:crosses val="autoZero"/>
        <c:auto val="1"/>
        <c:lblAlgn val="ctr"/>
        <c:lblOffset val="100"/>
        <c:noMultiLvlLbl val="0"/>
      </c:catAx>
      <c:valAx>
        <c:axId val="10316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21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26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69</xdr:row>
      <xdr:rowOff>71717</xdr:rowOff>
    </xdr:from>
    <xdr:to>
      <xdr:col>20</xdr:col>
      <xdr:colOff>331692</xdr:colOff>
      <xdr:row>79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52"/>
  <sheetViews>
    <sheetView tabSelected="1" zoomScale="85" zoomScaleNormal="85" workbookViewId="0">
      <selection activeCell="P32" sqref="P32"/>
    </sheetView>
  </sheetViews>
  <sheetFormatPr defaultRowHeight="15" x14ac:dyDescent="0.25"/>
  <cols>
    <col min="1" max="1" width="11" customWidth="1"/>
    <col min="2" max="9" width="5.7109375" customWidth="1"/>
    <col min="10" max="10" width="13.140625" customWidth="1"/>
    <col min="11" max="11" width="11.7109375" customWidth="1"/>
    <col min="12" max="12" width="12.28515625" customWidth="1"/>
    <col min="13" max="13" width="12.42578125" customWidth="1"/>
    <col min="14" max="14" width="13.85546875" customWidth="1"/>
    <col min="15" max="15" width="11.42578125" customWidth="1"/>
    <col min="16" max="16" width="14.85546875" customWidth="1"/>
    <col min="17" max="21" width="5.7109375" customWidth="1"/>
    <col min="22" max="22" width="17.57031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26" ht="21" x14ac:dyDescent="0.35">
      <c r="B2" s="64" t="s">
        <v>46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X2" s="41">
        <v>5</v>
      </c>
      <c r="Y2" s="38">
        <f>COUNTIF(L10:L35,5)</f>
        <v>0</v>
      </c>
    </row>
    <row r="3" spans="1:26" ht="21" x14ac:dyDescent="0.3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X3" s="41">
        <v>4</v>
      </c>
      <c r="Y3" s="38">
        <f>COUNTIF(L10:L35,4)</f>
        <v>4</v>
      </c>
    </row>
    <row r="4" spans="1:26" ht="21" x14ac:dyDescent="0.3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X4" s="41">
        <v>3</v>
      </c>
      <c r="Y4" s="38">
        <f>COUNTIF(L10:L37,3)</f>
        <v>16</v>
      </c>
    </row>
    <row r="5" spans="1:26" ht="21.75" thickBot="1" x14ac:dyDescent="0.4">
      <c r="X5" s="41">
        <v>2</v>
      </c>
      <c r="Y5" s="38">
        <f>COUNTIF(X10:X52,2)</f>
        <v>0</v>
      </c>
    </row>
    <row r="6" spans="1:26" ht="29.25" thickBot="1" x14ac:dyDescent="0.5">
      <c r="D6" s="66" t="s">
        <v>20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R6" s="29" t="s">
        <v>22</v>
      </c>
      <c r="S6" s="29"/>
      <c r="T6" s="30"/>
      <c r="U6" s="30"/>
      <c r="V6" s="31">
        <v>8</v>
      </c>
    </row>
    <row r="7" spans="1:26" x14ac:dyDescent="0.25"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1:26" ht="75" x14ac:dyDescent="0.25">
      <c r="A9" s="63" t="s">
        <v>32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61" t="s">
        <v>28</v>
      </c>
      <c r="K9" s="61" t="s">
        <v>21</v>
      </c>
      <c r="L9" s="61" t="s">
        <v>30</v>
      </c>
      <c r="M9" s="61" t="s">
        <v>31</v>
      </c>
      <c r="N9" s="61" t="s">
        <v>26</v>
      </c>
      <c r="O9" s="48" t="s">
        <v>27</v>
      </c>
      <c r="P9" s="60" t="s">
        <v>29</v>
      </c>
      <c r="Q9" s="19" t="e">
        <f>#REF!</f>
        <v>#REF!</v>
      </c>
      <c r="R9" s="20" t="e">
        <f>#REF!</f>
        <v>#REF!</v>
      </c>
      <c r="S9" s="19"/>
      <c r="T9" s="19"/>
      <c r="U9" s="34"/>
      <c r="V9" s="34"/>
      <c r="W9" s="34"/>
      <c r="X9" s="34"/>
      <c r="Y9" s="34"/>
      <c r="Z9" s="34"/>
    </row>
    <row r="10" spans="1:26" ht="15.75" x14ac:dyDescent="0.25">
      <c r="A10" s="47">
        <v>60093</v>
      </c>
      <c r="B10" s="8">
        <v>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32">
        <f t="shared" ref="J10:J35" si="0">COUNTIF(B10:I10,"1")</f>
        <v>8</v>
      </c>
      <c r="K10" s="33">
        <f t="shared" ref="K10:K35" si="1">J10/$V$6</f>
        <v>1</v>
      </c>
      <c r="L10" s="35">
        <v>4</v>
      </c>
      <c r="M10" s="35">
        <v>5</v>
      </c>
      <c r="N10" s="59" t="str">
        <f t="shared" ref="N10:N35" si="2">IF(L10=M10,"подтвердил",IF(L10&gt;M10,"повысил","понизил"))</f>
        <v>понизил</v>
      </c>
      <c r="O10" s="44">
        <f t="shared" ref="O10:O35" si="3">L10-M10</f>
        <v>-1</v>
      </c>
      <c r="P10" s="43"/>
      <c r="Q10" s="19" t="e">
        <f>#REF!</f>
        <v>#REF!</v>
      </c>
      <c r="R10" s="20">
        <f t="shared" ref="R10:R16" si="4">K10</f>
        <v>1</v>
      </c>
      <c r="S10" s="19"/>
      <c r="T10" s="19"/>
      <c r="U10" s="34"/>
      <c r="V10" s="34"/>
      <c r="W10" s="34"/>
      <c r="X10" s="34"/>
      <c r="Y10" s="34"/>
      <c r="Z10" s="34"/>
    </row>
    <row r="11" spans="1:26" ht="15.75" x14ac:dyDescent="0.25">
      <c r="A11" s="47">
        <v>60094</v>
      </c>
      <c r="B11" s="8">
        <v>1</v>
      </c>
      <c r="C11" s="8">
        <v>1</v>
      </c>
      <c r="D11" s="8"/>
      <c r="E11" s="8">
        <v>1</v>
      </c>
      <c r="F11" s="8"/>
      <c r="G11" s="8"/>
      <c r="H11" s="8">
        <v>1</v>
      </c>
      <c r="I11" s="8">
        <v>1</v>
      </c>
      <c r="J11" s="32">
        <f t="shared" si="0"/>
        <v>5</v>
      </c>
      <c r="K11" s="33">
        <f t="shared" si="1"/>
        <v>0.625</v>
      </c>
      <c r="L11" s="35">
        <v>3</v>
      </c>
      <c r="M11" s="35">
        <v>4</v>
      </c>
      <c r="N11" s="59" t="str">
        <f t="shared" si="2"/>
        <v>понизил</v>
      </c>
      <c r="O11" s="44">
        <f t="shared" si="3"/>
        <v>-1</v>
      </c>
      <c r="P11" s="43"/>
      <c r="Q11" s="19" t="e">
        <f>#REF!</f>
        <v>#REF!</v>
      </c>
      <c r="R11" s="20">
        <f t="shared" si="4"/>
        <v>0.625</v>
      </c>
      <c r="S11" s="19"/>
      <c r="T11" s="19"/>
      <c r="U11" s="34"/>
      <c r="V11" s="34"/>
      <c r="W11" s="34"/>
      <c r="X11" s="34"/>
      <c r="Y11" s="34"/>
      <c r="Z11" s="34"/>
    </row>
    <row r="12" spans="1:26" ht="15.75" x14ac:dyDescent="0.25">
      <c r="A12" s="47">
        <v>60095</v>
      </c>
      <c r="B12" s="8">
        <v>1</v>
      </c>
      <c r="C12" s="8"/>
      <c r="D12" s="8">
        <v>1</v>
      </c>
      <c r="E12" s="8">
        <v>1</v>
      </c>
      <c r="F12" s="8"/>
      <c r="G12" s="8"/>
      <c r="H12" s="8"/>
      <c r="I12" s="8"/>
      <c r="J12" s="32">
        <f t="shared" si="0"/>
        <v>3</v>
      </c>
      <c r="K12" s="33">
        <f t="shared" si="1"/>
        <v>0.375</v>
      </c>
      <c r="L12" s="35">
        <v>4</v>
      </c>
      <c r="M12" s="35">
        <v>5</v>
      </c>
      <c r="N12" s="59" t="str">
        <f t="shared" si="2"/>
        <v>понизил</v>
      </c>
      <c r="O12" s="44">
        <f t="shared" si="3"/>
        <v>-1</v>
      </c>
      <c r="P12" s="43"/>
      <c r="Q12" s="19" t="e">
        <f>#REF!</f>
        <v>#REF!</v>
      </c>
      <c r="R12" s="20">
        <f t="shared" si="4"/>
        <v>0.375</v>
      </c>
      <c r="S12" s="19"/>
      <c r="T12" s="19"/>
      <c r="U12" s="34"/>
      <c r="V12" s="34"/>
      <c r="W12" s="34"/>
      <c r="X12" s="34"/>
      <c r="Y12" s="34"/>
      <c r="Z12" s="34"/>
    </row>
    <row r="13" spans="1:26" ht="15.75" x14ac:dyDescent="0.25">
      <c r="A13" s="47">
        <v>60096</v>
      </c>
      <c r="B13" s="8"/>
      <c r="C13" s="8"/>
      <c r="D13" s="8">
        <v>1</v>
      </c>
      <c r="E13" s="8"/>
      <c r="F13" s="8"/>
      <c r="G13" s="8"/>
      <c r="H13" s="8"/>
      <c r="I13" s="8"/>
      <c r="J13" s="32">
        <f t="shared" si="0"/>
        <v>1</v>
      </c>
      <c r="K13" s="33">
        <f t="shared" si="1"/>
        <v>0.125</v>
      </c>
      <c r="L13" s="35">
        <v>2</v>
      </c>
      <c r="M13" s="35">
        <v>3</v>
      </c>
      <c r="N13" s="59" t="str">
        <f t="shared" si="2"/>
        <v>понизил</v>
      </c>
      <c r="O13" s="44">
        <f t="shared" si="3"/>
        <v>-1</v>
      </c>
      <c r="P13" s="43"/>
      <c r="Q13" s="19" t="e">
        <f>#REF!</f>
        <v>#REF!</v>
      </c>
      <c r="R13" s="20">
        <f t="shared" si="4"/>
        <v>0.125</v>
      </c>
      <c r="S13" s="19"/>
      <c r="T13" s="19"/>
      <c r="U13" s="34"/>
      <c r="V13" s="34"/>
      <c r="W13" s="34"/>
      <c r="X13" s="34"/>
      <c r="Y13" s="34"/>
      <c r="Z13" s="34"/>
    </row>
    <row r="14" spans="1:26" ht="15.75" x14ac:dyDescent="0.25">
      <c r="A14" s="47">
        <v>60097</v>
      </c>
      <c r="B14" s="8">
        <v>1</v>
      </c>
      <c r="C14" s="8"/>
      <c r="D14" s="8"/>
      <c r="E14" s="8">
        <v>1</v>
      </c>
      <c r="F14" s="8"/>
      <c r="G14" s="8"/>
      <c r="H14" s="8"/>
      <c r="I14" s="8"/>
      <c r="J14" s="32">
        <f t="shared" si="0"/>
        <v>2</v>
      </c>
      <c r="K14" s="33">
        <f t="shared" si="1"/>
        <v>0.25</v>
      </c>
      <c r="L14" s="35">
        <v>3</v>
      </c>
      <c r="M14" s="35">
        <v>4</v>
      </c>
      <c r="N14" s="59" t="str">
        <f t="shared" si="2"/>
        <v>понизил</v>
      </c>
      <c r="O14" s="44">
        <f t="shared" si="3"/>
        <v>-1</v>
      </c>
      <c r="P14" s="43"/>
      <c r="Q14" s="19" t="e">
        <f>#REF!</f>
        <v>#REF!</v>
      </c>
      <c r="R14" s="20">
        <f t="shared" si="4"/>
        <v>0.25</v>
      </c>
      <c r="S14" s="19"/>
      <c r="T14" s="19"/>
      <c r="U14" s="34"/>
      <c r="V14" s="34"/>
      <c r="W14" s="34"/>
      <c r="X14" s="34"/>
      <c r="Y14" s="34"/>
      <c r="Z14" s="34"/>
    </row>
    <row r="15" spans="1:26" ht="15.75" x14ac:dyDescent="0.25">
      <c r="A15" s="47">
        <v>60098</v>
      </c>
      <c r="B15" s="8"/>
      <c r="C15" s="8"/>
      <c r="D15" s="8">
        <v>1</v>
      </c>
      <c r="E15" s="8"/>
      <c r="F15" s="8"/>
      <c r="G15" s="8"/>
      <c r="H15" s="8">
        <v>1</v>
      </c>
      <c r="I15" s="8">
        <v>1</v>
      </c>
      <c r="J15" s="32">
        <f t="shared" si="0"/>
        <v>3</v>
      </c>
      <c r="K15" s="33">
        <f t="shared" si="1"/>
        <v>0.375</v>
      </c>
      <c r="L15" s="35">
        <v>3</v>
      </c>
      <c r="M15" s="35">
        <v>4</v>
      </c>
      <c r="N15" s="59" t="str">
        <f t="shared" si="2"/>
        <v>понизил</v>
      </c>
      <c r="O15" s="44">
        <f t="shared" si="3"/>
        <v>-1</v>
      </c>
      <c r="P15" s="43"/>
      <c r="Q15" s="19" t="e">
        <f>#REF!</f>
        <v>#REF!</v>
      </c>
      <c r="R15" s="20">
        <f t="shared" si="4"/>
        <v>0.375</v>
      </c>
      <c r="S15" s="19"/>
      <c r="T15" s="19"/>
      <c r="U15" s="34"/>
      <c r="V15" s="34"/>
      <c r="W15" s="34"/>
      <c r="X15" s="34"/>
      <c r="Y15" s="34"/>
      <c r="Z15" s="34"/>
    </row>
    <row r="16" spans="1:26" ht="15.75" x14ac:dyDescent="0.25">
      <c r="A16" s="47">
        <v>60099</v>
      </c>
      <c r="B16" s="8"/>
      <c r="C16" s="8"/>
      <c r="D16" s="8">
        <v>1</v>
      </c>
      <c r="E16" s="8">
        <v>1</v>
      </c>
      <c r="F16" s="8"/>
      <c r="G16" s="8"/>
      <c r="H16" s="8"/>
      <c r="I16" s="8">
        <v>1</v>
      </c>
      <c r="J16" s="32">
        <f t="shared" si="0"/>
        <v>3</v>
      </c>
      <c r="K16" s="33">
        <f t="shared" si="1"/>
        <v>0.375</v>
      </c>
      <c r="L16" s="35">
        <v>2</v>
      </c>
      <c r="M16" s="35">
        <v>3</v>
      </c>
      <c r="N16" s="59" t="str">
        <f t="shared" si="2"/>
        <v>понизил</v>
      </c>
      <c r="O16" s="44">
        <f t="shared" si="3"/>
        <v>-1</v>
      </c>
      <c r="P16" s="43"/>
      <c r="Q16" s="19" t="e">
        <f>#REF!</f>
        <v>#REF!</v>
      </c>
      <c r="R16" s="20">
        <f t="shared" si="4"/>
        <v>0.375</v>
      </c>
      <c r="S16" s="19"/>
      <c r="T16" s="19"/>
      <c r="U16" s="34"/>
      <c r="V16" s="34"/>
      <c r="W16" s="34"/>
      <c r="X16" s="34"/>
      <c r="Y16" s="34"/>
      <c r="Z16" s="34"/>
    </row>
    <row r="17" spans="1:26" ht="15.75" x14ac:dyDescent="0.25">
      <c r="A17" s="47">
        <v>60102</v>
      </c>
      <c r="B17" s="8"/>
      <c r="C17" s="8"/>
      <c r="D17" s="8"/>
      <c r="E17" s="8"/>
      <c r="F17" s="8"/>
      <c r="G17" s="8"/>
      <c r="H17" s="8"/>
      <c r="I17" s="8"/>
      <c r="J17" s="32">
        <f t="shared" si="0"/>
        <v>0</v>
      </c>
      <c r="K17" s="33">
        <f t="shared" si="1"/>
        <v>0</v>
      </c>
      <c r="L17" s="35">
        <v>2</v>
      </c>
      <c r="M17" s="35">
        <v>4</v>
      </c>
      <c r="N17" s="59" t="str">
        <f t="shared" si="2"/>
        <v>понизил</v>
      </c>
      <c r="O17" s="44">
        <f t="shared" si="3"/>
        <v>-2</v>
      </c>
      <c r="P17" s="43" t="s">
        <v>61</v>
      </c>
      <c r="Q17" s="19" t="e">
        <f>#REF!</f>
        <v>#REF!</v>
      </c>
      <c r="R17" s="20" t="e">
        <f>#REF!</f>
        <v>#REF!</v>
      </c>
      <c r="S17" s="19"/>
      <c r="T17" s="19"/>
      <c r="U17" s="34"/>
      <c r="V17" s="34"/>
      <c r="W17" s="34"/>
      <c r="X17" s="34"/>
      <c r="Y17" s="34"/>
      <c r="Z17" s="34"/>
    </row>
    <row r="18" spans="1:26" ht="15.75" x14ac:dyDescent="0.25">
      <c r="A18" s="47">
        <v>60104</v>
      </c>
      <c r="B18" s="8">
        <v>1</v>
      </c>
      <c r="C18" s="8"/>
      <c r="D18" s="8"/>
      <c r="E18" s="8"/>
      <c r="F18" s="8"/>
      <c r="G18" s="8">
        <v>1</v>
      </c>
      <c r="H18" s="8">
        <v>1</v>
      </c>
      <c r="I18" s="8"/>
      <c r="J18" s="32">
        <f t="shared" si="0"/>
        <v>3</v>
      </c>
      <c r="K18" s="33">
        <f t="shared" si="1"/>
        <v>0.375</v>
      </c>
      <c r="L18" s="35">
        <v>3</v>
      </c>
      <c r="M18" s="35">
        <v>5</v>
      </c>
      <c r="N18" s="59" t="str">
        <f t="shared" si="2"/>
        <v>понизил</v>
      </c>
      <c r="O18" s="44">
        <f t="shared" si="3"/>
        <v>-2</v>
      </c>
      <c r="P18" s="43" t="s">
        <v>61</v>
      </c>
      <c r="Q18" s="19" t="e">
        <f>#REF!</f>
        <v>#REF!</v>
      </c>
      <c r="R18" s="20" t="e">
        <f>#REF!</f>
        <v>#REF!</v>
      </c>
      <c r="S18" s="19"/>
      <c r="T18" s="19"/>
      <c r="U18" s="34"/>
      <c r="V18" s="34"/>
      <c r="W18" s="34"/>
      <c r="X18" s="34"/>
      <c r="Y18" s="34"/>
      <c r="Z18" s="34"/>
    </row>
    <row r="19" spans="1:26" ht="15.75" x14ac:dyDescent="0.25">
      <c r="A19" s="47">
        <v>60105</v>
      </c>
      <c r="B19" s="8">
        <v>1</v>
      </c>
      <c r="C19" s="8"/>
      <c r="D19" s="8">
        <v>1</v>
      </c>
      <c r="E19" s="8">
        <v>1</v>
      </c>
      <c r="F19" s="8">
        <v>1</v>
      </c>
      <c r="G19" s="8"/>
      <c r="H19" s="8"/>
      <c r="I19" s="8"/>
      <c r="J19" s="32">
        <f t="shared" si="0"/>
        <v>4</v>
      </c>
      <c r="K19" s="33">
        <f t="shared" si="1"/>
        <v>0.5</v>
      </c>
      <c r="L19" s="35">
        <v>3</v>
      </c>
      <c r="M19" s="35">
        <v>5</v>
      </c>
      <c r="N19" s="59" t="str">
        <f t="shared" si="2"/>
        <v>понизил</v>
      </c>
      <c r="O19" s="44">
        <f t="shared" si="3"/>
        <v>-2</v>
      </c>
      <c r="P19" s="43" t="s">
        <v>61</v>
      </c>
      <c r="Q19" s="19" t="e">
        <f>#REF!</f>
        <v>#REF!</v>
      </c>
      <c r="R19" s="20">
        <f>K17</f>
        <v>0</v>
      </c>
      <c r="S19" s="19"/>
      <c r="T19" s="19"/>
      <c r="U19" s="34"/>
      <c r="V19" s="34"/>
      <c r="W19" s="34"/>
      <c r="X19" s="34"/>
      <c r="Y19" s="34"/>
      <c r="Z19" s="34"/>
    </row>
    <row r="20" spans="1:26" ht="15.75" x14ac:dyDescent="0.25">
      <c r="A20" s="47">
        <v>60106</v>
      </c>
      <c r="B20" s="8">
        <v>1</v>
      </c>
      <c r="C20" s="8">
        <v>1</v>
      </c>
      <c r="D20" s="8"/>
      <c r="E20" s="8">
        <v>1</v>
      </c>
      <c r="F20" s="8"/>
      <c r="G20" s="8">
        <v>1</v>
      </c>
      <c r="H20" s="8"/>
      <c r="I20" s="8"/>
      <c r="J20" s="32">
        <f t="shared" si="0"/>
        <v>4</v>
      </c>
      <c r="K20" s="33">
        <f t="shared" si="1"/>
        <v>0.5</v>
      </c>
      <c r="L20" s="35">
        <v>3</v>
      </c>
      <c r="M20" s="35">
        <v>4</v>
      </c>
      <c r="N20" s="59" t="str">
        <f t="shared" si="2"/>
        <v>понизил</v>
      </c>
      <c r="O20" s="44">
        <f t="shared" si="3"/>
        <v>-1</v>
      </c>
      <c r="P20" s="43"/>
      <c r="Q20" s="19" t="e">
        <f>#REF!</f>
        <v>#REF!</v>
      </c>
      <c r="R20" s="20" t="e">
        <f>#REF!</f>
        <v>#REF!</v>
      </c>
      <c r="S20" s="19"/>
      <c r="T20" s="19"/>
      <c r="U20" s="34"/>
      <c r="V20" s="34"/>
      <c r="W20" s="34"/>
      <c r="X20" s="34"/>
      <c r="Y20" s="34"/>
      <c r="Z20" s="34"/>
    </row>
    <row r="21" spans="1:26" ht="15.75" x14ac:dyDescent="0.25">
      <c r="A21" s="47">
        <v>60107</v>
      </c>
      <c r="B21" s="8">
        <v>1</v>
      </c>
      <c r="C21" s="8">
        <v>1</v>
      </c>
      <c r="D21" s="8">
        <v>1</v>
      </c>
      <c r="E21" s="8">
        <v>1</v>
      </c>
      <c r="F21" s="8"/>
      <c r="G21" s="8">
        <v>1</v>
      </c>
      <c r="H21" s="8"/>
      <c r="I21" s="8"/>
      <c r="J21" s="32">
        <f t="shared" si="0"/>
        <v>5</v>
      </c>
      <c r="K21" s="33">
        <f t="shared" si="1"/>
        <v>0.625</v>
      </c>
      <c r="L21" s="35">
        <v>4</v>
      </c>
      <c r="M21" s="35">
        <v>4</v>
      </c>
      <c r="N21" s="59" t="str">
        <f t="shared" si="2"/>
        <v>подтвердил</v>
      </c>
      <c r="O21" s="44">
        <f t="shared" si="3"/>
        <v>0</v>
      </c>
      <c r="P21" s="43"/>
      <c r="Q21" s="19" t="e">
        <f>#REF!</f>
        <v>#REF!</v>
      </c>
      <c r="R21" s="20">
        <f t="shared" ref="R21:R32" si="5">K18</f>
        <v>0.375</v>
      </c>
      <c r="S21" s="19"/>
      <c r="T21" s="19"/>
      <c r="U21" s="34"/>
      <c r="V21" s="34"/>
      <c r="W21" s="34"/>
      <c r="X21" s="34"/>
      <c r="Y21" s="34"/>
      <c r="Z21" s="34"/>
    </row>
    <row r="22" spans="1:26" ht="15.75" x14ac:dyDescent="0.25">
      <c r="A22" s="47">
        <v>60108</v>
      </c>
      <c r="B22" s="8">
        <v>1</v>
      </c>
      <c r="C22" s="8"/>
      <c r="D22" s="8">
        <v>1</v>
      </c>
      <c r="E22" s="8">
        <v>1</v>
      </c>
      <c r="F22" s="8"/>
      <c r="G22" s="8"/>
      <c r="H22" s="8"/>
      <c r="I22" s="8"/>
      <c r="J22" s="32">
        <f t="shared" si="0"/>
        <v>3</v>
      </c>
      <c r="K22" s="33">
        <f t="shared" si="1"/>
        <v>0.375</v>
      </c>
      <c r="L22" s="35">
        <v>3</v>
      </c>
      <c r="M22" s="35">
        <v>4</v>
      </c>
      <c r="N22" s="59" t="str">
        <f t="shared" si="2"/>
        <v>понизил</v>
      </c>
      <c r="O22" s="44">
        <f t="shared" si="3"/>
        <v>-1</v>
      </c>
      <c r="P22" s="43"/>
      <c r="Q22" s="19" t="e">
        <f>#REF!</f>
        <v>#REF!</v>
      </c>
      <c r="R22" s="20">
        <f t="shared" si="5"/>
        <v>0.5</v>
      </c>
      <c r="S22" s="19"/>
      <c r="T22" s="19"/>
      <c r="U22" s="34"/>
      <c r="V22" s="34"/>
      <c r="W22" s="34"/>
      <c r="X22" s="34"/>
      <c r="Y22" s="34"/>
      <c r="Z22" s="34"/>
    </row>
    <row r="23" spans="1:26" ht="15.75" x14ac:dyDescent="0.25">
      <c r="A23" s="47">
        <v>60109</v>
      </c>
      <c r="B23" s="8">
        <v>1</v>
      </c>
      <c r="C23" s="8"/>
      <c r="D23" s="8"/>
      <c r="E23" s="8"/>
      <c r="F23" s="8"/>
      <c r="G23" s="8"/>
      <c r="H23" s="8">
        <v>1</v>
      </c>
      <c r="I23" s="8">
        <v>1</v>
      </c>
      <c r="J23" s="32">
        <f t="shared" si="0"/>
        <v>3</v>
      </c>
      <c r="K23" s="33">
        <f t="shared" si="1"/>
        <v>0.375</v>
      </c>
      <c r="L23" s="35">
        <v>3</v>
      </c>
      <c r="M23" s="35">
        <v>3</v>
      </c>
      <c r="N23" s="59" t="str">
        <f t="shared" si="2"/>
        <v>подтвердил</v>
      </c>
      <c r="O23" s="44">
        <f t="shared" si="3"/>
        <v>0</v>
      </c>
      <c r="P23" s="43"/>
      <c r="Q23" s="19" t="e">
        <f>#REF!</f>
        <v>#REF!</v>
      </c>
      <c r="R23" s="20">
        <f t="shared" si="5"/>
        <v>0.5</v>
      </c>
      <c r="S23" s="19"/>
      <c r="T23" s="19"/>
      <c r="U23" s="34"/>
      <c r="V23" s="34"/>
      <c r="W23" s="34"/>
      <c r="X23" s="34"/>
      <c r="Y23" s="34"/>
      <c r="Z23" s="34"/>
    </row>
    <row r="24" spans="1:26" ht="15.75" x14ac:dyDescent="0.25">
      <c r="A24" s="47">
        <v>60110</v>
      </c>
      <c r="B24" s="8">
        <v>1</v>
      </c>
      <c r="C24" s="8">
        <v>1</v>
      </c>
      <c r="D24" s="8"/>
      <c r="E24" s="8">
        <v>1</v>
      </c>
      <c r="F24" s="8"/>
      <c r="G24" s="8"/>
      <c r="H24" s="8">
        <v>1</v>
      </c>
      <c r="I24" s="8"/>
      <c r="J24" s="32">
        <f t="shared" si="0"/>
        <v>4</v>
      </c>
      <c r="K24" s="33">
        <f t="shared" si="1"/>
        <v>0.5</v>
      </c>
      <c r="L24" s="35">
        <v>3</v>
      </c>
      <c r="M24" s="35">
        <v>4</v>
      </c>
      <c r="N24" s="59" t="str">
        <f t="shared" si="2"/>
        <v>понизил</v>
      </c>
      <c r="O24" s="44">
        <f t="shared" si="3"/>
        <v>-1</v>
      </c>
      <c r="P24" s="43"/>
      <c r="Q24" s="19" t="e">
        <f>#REF!</f>
        <v>#REF!</v>
      </c>
      <c r="R24" s="20">
        <f t="shared" si="5"/>
        <v>0.625</v>
      </c>
      <c r="S24" s="19"/>
      <c r="T24" s="19"/>
      <c r="U24" s="34"/>
      <c r="V24" s="34"/>
      <c r="W24" s="34"/>
      <c r="X24" s="34"/>
      <c r="Y24" s="34"/>
      <c r="Z24" s="34"/>
    </row>
    <row r="25" spans="1:26" ht="15.75" x14ac:dyDescent="0.25">
      <c r="A25" s="47">
        <v>60111</v>
      </c>
      <c r="B25" s="8">
        <v>1</v>
      </c>
      <c r="C25" s="8"/>
      <c r="D25" s="8"/>
      <c r="E25" s="8">
        <v>1</v>
      </c>
      <c r="F25" s="8"/>
      <c r="G25" s="8"/>
      <c r="H25" s="8"/>
      <c r="I25" s="8"/>
      <c r="J25" s="32">
        <f t="shared" si="0"/>
        <v>2</v>
      </c>
      <c r="K25" s="33">
        <f t="shared" si="1"/>
        <v>0.25</v>
      </c>
      <c r="L25" s="35">
        <v>3</v>
      </c>
      <c r="M25" s="35">
        <v>4</v>
      </c>
      <c r="N25" s="59" t="str">
        <f t="shared" si="2"/>
        <v>понизил</v>
      </c>
      <c r="O25" s="44">
        <f t="shared" si="3"/>
        <v>-1</v>
      </c>
      <c r="P25" s="43"/>
      <c r="Q25" s="19" t="e">
        <f>#REF!</f>
        <v>#REF!</v>
      </c>
      <c r="R25" s="20">
        <f t="shared" si="5"/>
        <v>0.375</v>
      </c>
      <c r="S25" s="19"/>
      <c r="T25" s="19"/>
      <c r="U25" s="34"/>
      <c r="V25" s="34"/>
      <c r="W25" s="34"/>
      <c r="X25" s="34"/>
      <c r="Y25" s="34"/>
      <c r="Z25" s="34"/>
    </row>
    <row r="26" spans="1:26" ht="15.75" x14ac:dyDescent="0.25">
      <c r="A26" s="47">
        <v>60112</v>
      </c>
      <c r="B26" s="8">
        <v>1</v>
      </c>
      <c r="C26" s="8">
        <v>1</v>
      </c>
      <c r="D26" s="8">
        <v>1</v>
      </c>
      <c r="E26" s="8"/>
      <c r="F26" s="8"/>
      <c r="G26" s="8"/>
      <c r="H26" s="8"/>
      <c r="I26" s="8"/>
      <c r="J26" s="32">
        <f t="shared" si="0"/>
        <v>3</v>
      </c>
      <c r="K26" s="33">
        <f t="shared" si="1"/>
        <v>0.375</v>
      </c>
      <c r="L26" s="35">
        <v>3</v>
      </c>
      <c r="M26" s="35">
        <v>4</v>
      </c>
      <c r="N26" s="59" t="str">
        <f t="shared" si="2"/>
        <v>понизил</v>
      </c>
      <c r="O26" s="44">
        <f t="shared" si="3"/>
        <v>-1</v>
      </c>
      <c r="P26" s="43"/>
      <c r="Q26" s="19" t="e">
        <f>#REF!</f>
        <v>#REF!</v>
      </c>
      <c r="R26" s="20">
        <f t="shared" si="5"/>
        <v>0.375</v>
      </c>
      <c r="S26" s="19"/>
      <c r="T26" s="19"/>
      <c r="U26" s="34"/>
      <c r="V26" s="34"/>
      <c r="W26" s="34"/>
      <c r="X26" s="34"/>
      <c r="Y26" s="34"/>
      <c r="Z26" s="34"/>
    </row>
    <row r="27" spans="1:26" ht="15.75" x14ac:dyDescent="0.25">
      <c r="A27" s="47">
        <v>60113</v>
      </c>
      <c r="B27" s="8">
        <v>1</v>
      </c>
      <c r="C27" s="8">
        <v>1</v>
      </c>
      <c r="D27" s="8">
        <v>1</v>
      </c>
      <c r="E27" s="8">
        <v>1</v>
      </c>
      <c r="F27" s="8"/>
      <c r="G27" s="8"/>
      <c r="H27" s="8"/>
      <c r="I27" s="8"/>
      <c r="J27" s="32">
        <f t="shared" si="0"/>
        <v>4</v>
      </c>
      <c r="K27" s="33">
        <f t="shared" si="1"/>
        <v>0.5</v>
      </c>
      <c r="L27" s="35">
        <v>3</v>
      </c>
      <c r="M27" s="35">
        <v>3</v>
      </c>
      <c r="N27" s="59" t="str">
        <f t="shared" si="2"/>
        <v>подтвердил</v>
      </c>
      <c r="O27" s="44">
        <f t="shared" si="3"/>
        <v>0</v>
      </c>
      <c r="P27" s="43"/>
      <c r="Q27" s="19" t="e">
        <f>#REF!</f>
        <v>#REF!</v>
      </c>
      <c r="R27" s="20">
        <f t="shared" si="5"/>
        <v>0.5</v>
      </c>
      <c r="S27" s="19"/>
      <c r="T27" s="19"/>
      <c r="U27" s="34"/>
      <c r="V27" s="34"/>
      <c r="W27" s="34"/>
      <c r="X27" s="34"/>
      <c r="Y27" s="34"/>
      <c r="Z27" s="34"/>
    </row>
    <row r="28" spans="1:26" ht="15.75" x14ac:dyDescent="0.25">
      <c r="A28" s="47">
        <v>60114</v>
      </c>
      <c r="B28" s="8"/>
      <c r="C28" s="8">
        <v>1</v>
      </c>
      <c r="D28" s="8">
        <v>1</v>
      </c>
      <c r="E28" s="8"/>
      <c r="F28" s="8"/>
      <c r="G28" s="8"/>
      <c r="H28" s="8"/>
      <c r="I28" s="8"/>
      <c r="J28" s="32">
        <f t="shared" si="0"/>
        <v>2</v>
      </c>
      <c r="K28" s="33">
        <f t="shared" si="1"/>
        <v>0.25</v>
      </c>
      <c r="L28" s="35">
        <v>3</v>
      </c>
      <c r="M28" s="35">
        <v>4</v>
      </c>
      <c r="N28" s="59" t="str">
        <f t="shared" si="2"/>
        <v>понизил</v>
      </c>
      <c r="O28" s="44">
        <f t="shared" si="3"/>
        <v>-1</v>
      </c>
      <c r="P28" s="43"/>
      <c r="Q28" s="19" t="e">
        <f>#REF!</f>
        <v>#REF!</v>
      </c>
      <c r="R28" s="20">
        <f t="shared" si="5"/>
        <v>0.25</v>
      </c>
      <c r="S28" s="19"/>
      <c r="T28" s="19"/>
      <c r="U28" s="34"/>
      <c r="V28" s="34"/>
      <c r="W28" s="34"/>
      <c r="X28" s="34"/>
      <c r="Y28" s="34"/>
      <c r="Z28" s="34"/>
    </row>
    <row r="29" spans="1:26" ht="15.75" x14ac:dyDescent="0.25">
      <c r="A29" s="47">
        <v>60115</v>
      </c>
      <c r="B29" s="8">
        <v>1</v>
      </c>
      <c r="C29" s="8">
        <v>1</v>
      </c>
      <c r="D29" s="8">
        <v>1</v>
      </c>
      <c r="E29" s="8">
        <v>1</v>
      </c>
      <c r="F29" s="8"/>
      <c r="G29" s="8"/>
      <c r="H29" s="8"/>
      <c r="I29" s="8"/>
      <c r="J29" s="32">
        <f t="shared" si="0"/>
        <v>4</v>
      </c>
      <c r="K29" s="33">
        <f t="shared" si="1"/>
        <v>0.5</v>
      </c>
      <c r="L29" s="35">
        <v>4</v>
      </c>
      <c r="M29" s="35">
        <v>5</v>
      </c>
      <c r="N29" s="59" t="str">
        <f t="shared" si="2"/>
        <v>понизил</v>
      </c>
      <c r="O29" s="44">
        <f t="shared" si="3"/>
        <v>-1</v>
      </c>
      <c r="P29" s="43"/>
      <c r="Q29" s="19" t="e">
        <f>#REF!</f>
        <v>#REF!</v>
      </c>
      <c r="R29" s="20">
        <f t="shared" si="5"/>
        <v>0.375</v>
      </c>
      <c r="S29" s="19"/>
      <c r="T29" s="19"/>
      <c r="U29" s="34"/>
      <c r="V29" s="34"/>
      <c r="W29" s="34"/>
      <c r="X29" s="34"/>
      <c r="Y29" s="34"/>
      <c r="Z29" s="34"/>
    </row>
    <row r="30" spans="1:26" ht="15.75" x14ac:dyDescent="0.25">
      <c r="A30" s="47">
        <v>60117</v>
      </c>
      <c r="B30" s="8">
        <v>1</v>
      </c>
      <c r="C30" s="8"/>
      <c r="D30" s="8">
        <v>1</v>
      </c>
      <c r="E30" s="8">
        <v>1</v>
      </c>
      <c r="F30" s="8"/>
      <c r="G30" s="8"/>
      <c r="H30" s="8"/>
      <c r="I30" s="8"/>
      <c r="J30" s="32">
        <f t="shared" si="0"/>
        <v>3</v>
      </c>
      <c r="K30" s="33">
        <f t="shared" si="1"/>
        <v>0.375</v>
      </c>
      <c r="L30" s="35">
        <v>3</v>
      </c>
      <c r="M30" s="35">
        <v>4</v>
      </c>
      <c r="N30" s="59" t="str">
        <f t="shared" si="2"/>
        <v>понизил</v>
      </c>
      <c r="O30" s="44">
        <f t="shared" si="3"/>
        <v>-1</v>
      </c>
      <c r="P30" s="43"/>
      <c r="Q30" s="19" t="e">
        <f>#REF!</f>
        <v>#REF!</v>
      </c>
      <c r="R30" s="20">
        <f t="shared" si="5"/>
        <v>0.5</v>
      </c>
      <c r="S30" s="19"/>
      <c r="T30" s="19"/>
      <c r="U30" s="34"/>
      <c r="V30" s="34"/>
      <c r="W30" s="34"/>
      <c r="X30" s="34"/>
      <c r="Y30" s="34"/>
      <c r="Z30" s="34"/>
    </row>
    <row r="31" spans="1:26" ht="15.75" x14ac:dyDescent="0.25">
      <c r="A31" s="47">
        <v>60118</v>
      </c>
      <c r="B31" s="8"/>
      <c r="C31" s="8">
        <v>1</v>
      </c>
      <c r="D31" s="8">
        <v>1</v>
      </c>
      <c r="E31" s="8"/>
      <c r="F31" s="8"/>
      <c r="G31" s="8"/>
      <c r="H31" s="8"/>
      <c r="I31" s="8"/>
      <c r="J31" s="32">
        <f t="shared" si="0"/>
        <v>2</v>
      </c>
      <c r="K31" s="33">
        <f t="shared" si="1"/>
        <v>0.25</v>
      </c>
      <c r="L31" s="35">
        <v>2</v>
      </c>
      <c r="M31" s="35">
        <v>4</v>
      </c>
      <c r="N31" s="59" t="str">
        <f t="shared" si="2"/>
        <v>понизил</v>
      </c>
      <c r="O31" s="44">
        <f t="shared" si="3"/>
        <v>-2</v>
      </c>
      <c r="P31" s="43" t="s">
        <v>61</v>
      </c>
      <c r="Q31" s="19" t="e">
        <f>#REF!</f>
        <v>#REF!</v>
      </c>
      <c r="R31" s="20">
        <f t="shared" si="5"/>
        <v>0.25</v>
      </c>
      <c r="S31" s="19"/>
      <c r="T31" s="19"/>
      <c r="U31" s="34"/>
      <c r="V31" s="34"/>
      <c r="W31" s="34"/>
      <c r="X31" s="34"/>
      <c r="Y31" s="34"/>
      <c r="Z31" s="34"/>
    </row>
    <row r="32" spans="1:26" ht="15.75" x14ac:dyDescent="0.25">
      <c r="A32" s="47">
        <v>60120</v>
      </c>
      <c r="B32" s="8">
        <v>1</v>
      </c>
      <c r="C32" s="8"/>
      <c r="D32" s="8"/>
      <c r="E32" s="8"/>
      <c r="F32" s="8"/>
      <c r="G32" s="8"/>
      <c r="H32" s="8">
        <v>1</v>
      </c>
      <c r="I32" s="8"/>
      <c r="J32" s="32">
        <f t="shared" si="0"/>
        <v>2</v>
      </c>
      <c r="K32" s="33">
        <f t="shared" si="1"/>
        <v>0.25</v>
      </c>
      <c r="L32" s="35">
        <v>2</v>
      </c>
      <c r="M32" s="35">
        <v>4</v>
      </c>
      <c r="N32" s="59" t="str">
        <f t="shared" si="2"/>
        <v>понизил</v>
      </c>
      <c r="O32" s="44">
        <f t="shared" si="3"/>
        <v>-2</v>
      </c>
      <c r="P32" s="43" t="s">
        <v>61</v>
      </c>
      <c r="Q32" s="19" t="e">
        <f>#REF!</f>
        <v>#REF!</v>
      </c>
      <c r="R32" s="20">
        <f t="shared" si="5"/>
        <v>0.5</v>
      </c>
      <c r="S32" s="19"/>
      <c r="T32" s="19"/>
      <c r="U32" s="34"/>
      <c r="V32" s="34"/>
      <c r="W32" s="34"/>
      <c r="X32" s="34"/>
      <c r="Y32" s="34"/>
      <c r="Z32" s="34"/>
    </row>
    <row r="33" spans="1:26" ht="15.75" x14ac:dyDescent="0.25">
      <c r="A33" s="47">
        <v>60121</v>
      </c>
      <c r="B33" s="8">
        <v>1</v>
      </c>
      <c r="C33" s="8">
        <v>1</v>
      </c>
      <c r="D33" s="8"/>
      <c r="E33" s="8"/>
      <c r="F33" s="8"/>
      <c r="G33" s="8"/>
      <c r="H33" s="8">
        <v>1</v>
      </c>
      <c r="I33" s="8">
        <v>1</v>
      </c>
      <c r="J33" s="32">
        <f t="shared" si="0"/>
        <v>4</v>
      </c>
      <c r="K33" s="33">
        <f t="shared" si="1"/>
        <v>0.5</v>
      </c>
      <c r="L33" s="35">
        <v>3</v>
      </c>
      <c r="M33" s="35">
        <v>4</v>
      </c>
      <c r="N33" s="59" t="str">
        <f t="shared" si="2"/>
        <v>понизил</v>
      </c>
      <c r="O33" s="44">
        <f t="shared" si="3"/>
        <v>-1</v>
      </c>
      <c r="P33" s="43"/>
      <c r="Q33" s="19" t="e">
        <f>#REF!</f>
        <v>#REF!</v>
      </c>
      <c r="R33" s="20" t="e">
        <f>#REF!</f>
        <v>#REF!</v>
      </c>
      <c r="S33" s="19"/>
      <c r="T33" s="19"/>
      <c r="U33" s="34"/>
      <c r="V33" s="34"/>
      <c r="W33" s="34"/>
      <c r="X33" s="34"/>
      <c r="Y33" s="34"/>
      <c r="Z33" s="34"/>
    </row>
    <row r="34" spans="1:26" ht="15.75" x14ac:dyDescent="0.25">
      <c r="A34" s="47">
        <v>60122</v>
      </c>
      <c r="B34" s="8"/>
      <c r="C34" s="8"/>
      <c r="D34" s="8"/>
      <c r="E34" s="8"/>
      <c r="F34" s="8"/>
      <c r="G34" s="8"/>
      <c r="H34" s="8"/>
      <c r="I34" s="8"/>
      <c r="J34" s="32">
        <f t="shared" si="0"/>
        <v>0</v>
      </c>
      <c r="K34" s="33">
        <f t="shared" si="1"/>
        <v>0</v>
      </c>
      <c r="L34" s="35">
        <v>2</v>
      </c>
      <c r="M34" s="35">
        <v>3</v>
      </c>
      <c r="N34" s="59" t="str">
        <f t="shared" si="2"/>
        <v>понизил</v>
      </c>
      <c r="O34" s="44">
        <f t="shared" si="3"/>
        <v>-1</v>
      </c>
      <c r="P34" s="43"/>
      <c r="Q34" s="19" t="e">
        <f>#REF!</f>
        <v>#REF!</v>
      </c>
      <c r="R34" s="20">
        <f>K30</f>
        <v>0.375</v>
      </c>
      <c r="S34" s="19"/>
      <c r="T34" s="19"/>
      <c r="U34" s="34"/>
      <c r="V34" s="34"/>
      <c r="W34" s="34"/>
      <c r="X34" s="34"/>
      <c r="Y34" s="34"/>
      <c r="Z34" s="34"/>
    </row>
    <row r="35" spans="1:26" ht="15.75" x14ac:dyDescent="0.25">
      <c r="A35" s="47">
        <v>60123</v>
      </c>
      <c r="B35" s="8">
        <v>1</v>
      </c>
      <c r="C35" s="8">
        <v>1</v>
      </c>
      <c r="D35" s="8"/>
      <c r="E35" s="8">
        <v>1</v>
      </c>
      <c r="F35" s="8"/>
      <c r="G35" s="8"/>
      <c r="H35" s="8"/>
      <c r="I35" s="8"/>
      <c r="J35" s="32">
        <f t="shared" si="0"/>
        <v>3</v>
      </c>
      <c r="K35" s="33">
        <f t="shared" si="1"/>
        <v>0.375</v>
      </c>
      <c r="L35" s="35">
        <v>3</v>
      </c>
      <c r="M35" s="35">
        <v>4</v>
      </c>
      <c r="N35" s="59" t="str">
        <f t="shared" si="2"/>
        <v>понизил</v>
      </c>
      <c r="O35" s="44">
        <f t="shared" si="3"/>
        <v>-1</v>
      </c>
      <c r="P35" s="43"/>
      <c r="Q35" s="19" t="e">
        <f>#REF!</f>
        <v>#REF!</v>
      </c>
      <c r="R35" s="20">
        <f>K31</f>
        <v>0.25</v>
      </c>
      <c r="S35" s="19"/>
      <c r="T35" s="19"/>
      <c r="U35" s="34"/>
      <c r="V35" s="34"/>
      <c r="W35" s="34"/>
      <c r="X35" s="34"/>
      <c r="Y35" s="34"/>
      <c r="Z35" s="34"/>
    </row>
    <row r="36" spans="1:26" ht="16.5" thickBot="1" x14ac:dyDescent="0.3">
      <c r="A36" s="62"/>
      <c r="B36" s="27">
        <f t="shared" ref="B36:I36" si="6">COUNTIF(B10:B35,"1")</f>
        <v>19</v>
      </c>
      <c r="C36" s="27">
        <f t="shared" si="6"/>
        <v>12</v>
      </c>
      <c r="D36" s="27">
        <f t="shared" si="6"/>
        <v>14</v>
      </c>
      <c r="E36" s="27">
        <f t="shared" si="6"/>
        <v>15</v>
      </c>
      <c r="F36" s="27">
        <f t="shared" si="6"/>
        <v>2</v>
      </c>
      <c r="G36" s="27">
        <f t="shared" si="6"/>
        <v>4</v>
      </c>
      <c r="H36" s="27">
        <f t="shared" si="6"/>
        <v>8</v>
      </c>
      <c r="I36" s="27">
        <f t="shared" si="6"/>
        <v>6</v>
      </c>
      <c r="J36" s="67"/>
      <c r="K36" s="68"/>
      <c r="L36" s="37"/>
      <c r="M36" s="37"/>
      <c r="N36" s="36"/>
      <c r="O36" s="46"/>
      <c r="P36" s="45"/>
      <c r="Q36" s="19" t="e">
        <f>#REF!</f>
        <v>#REF!</v>
      </c>
      <c r="R36" s="20" t="e">
        <f>#REF!</f>
        <v>#REF!</v>
      </c>
      <c r="S36" s="19"/>
      <c r="T36" s="19"/>
      <c r="U36" s="34"/>
      <c r="V36" s="34"/>
      <c r="W36" s="34"/>
      <c r="X36" s="34"/>
      <c r="Y36" s="34"/>
      <c r="Z36" s="34"/>
    </row>
    <row r="37" spans="1:26" x14ac:dyDescent="0.25">
      <c r="B37" s="28">
        <f>B36/Анализ!$I$5</f>
        <v>2.375</v>
      </c>
      <c r="C37" s="28">
        <f>C36/Анализ!$I$5</f>
        <v>1.5</v>
      </c>
      <c r="D37" s="28">
        <f>D36/Анализ!$I$5</f>
        <v>1.75</v>
      </c>
      <c r="E37" s="28">
        <f>E36/Анализ!$I$5</f>
        <v>1.875</v>
      </c>
      <c r="F37" s="28">
        <f>F36/Анализ!$I$5</f>
        <v>0.25</v>
      </c>
      <c r="G37" s="28">
        <f>G36/Анализ!$I$5</f>
        <v>0.5</v>
      </c>
      <c r="H37" s="28">
        <f>H36/Анализ!$I$5</f>
        <v>1</v>
      </c>
      <c r="I37" s="28">
        <f>I36/Анализ!$I$5</f>
        <v>0.75</v>
      </c>
      <c r="O37" s="19" t="s">
        <v>33</v>
      </c>
      <c r="P37" s="19" t="s">
        <v>34</v>
      </c>
      <c r="Q37" s="19" t="e">
        <f>#REF!</f>
        <v>#REF!</v>
      </c>
      <c r="R37" s="20">
        <f>K32</f>
        <v>0.25</v>
      </c>
      <c r="S37" s="19"/>
      <c r="T37" s="19"/>
      <c r="U37" s="34"/>
      <c r="V37" s="34"/>
      <c r="W37" s="34"/>
      <c r="X37" s="34"/>
      <c r="Y37" s="34"/>
      <c r="Z37" s="34"/>
    </row>
    <row r="38" spans="1:26" x14ac:dyDescent="0.25">
      <c r="Q38" s="19" t="e">
        <f>#REF!</f>
        <v>#REF!</v>
      </c>
      <c r="R38" s="20">
        <f>K33</f>
        <v>0.5</v>
      </c>
      <c r="S38" s="19"/>
      <c r="T38" s="19"/>
      <c r="U38" s="34"/>
      <c r="V38" s="34"/>
      <c r="W38" s="34"/>
      <c r="X38" s="34"/>
      <c r="Y38" s="34"/>
      <c r="Z38" s="34"/>
    </row>
    <row r="39" spans="1:26" x14ac:dyDescent="0.25">
      <c r="Q39" s="19" t="e">
        <f>#REF!</f>
        <v>#REF!</v>
      </c>
      <c r="R39" s="20">
        <f>K34</f>
        <v>0</v>
      </c>
      <c r="S39" s="19"/>
      <c r="T39" s="19"/>
      <c r="U39" s="34"/>
      <c r="V39" s="34"/>
      <c r="W39" s="34"/>
      <c r="X39" s="34"/>
      <c r="Y39" s="34"/>
      <c r="Z39" s="34"/>
    </row>
    <row r="40" spans="1:26" x14ac:dyDescent="0.25">
      <c r="Q40" s="19" t="e">
        <f>#REF!</f>
        <v>#REF!</v>
      </c>
      <c r="R40" s="20">
        <f>K35</f>
        <v>0.375</v>
      </c>
      <c r="S40" s="19"/>
      <c r="T40" s="19"/>
      <c r="U40" s="34"/>
      <c r="V40" s="34"/>
      <c r="W40" s="34"/>
      <c r="X40" s="34"/>
      <c r="Y40" s="34"/>
      <c r="Z40" s="34"/>
    </row>
    <row r="41" spans="1:26" x14ac:dyDescent="0.25">
      <c r="Q41" s="19" t="e">
        <f>#REF!</f>
        <v>#REF!</v>
      </c>
      <c r="R41" s="20" t="e">
        <f>#REF!</f>
        <v>#REF!</v>
      </c>
      <c r="S41" s="19"/>
      <c r="T41" s="19"/>
      <c r="U41" s="34"/>
      <c r="V41" s="34"/>
      <c r="W41" s="34"/>
      <c r="X41" s="34"/>
      <c r="Y41" s="34"/>
      <c r="Z41" s="34"/>
    </row>
    <row r="42" spans="1:26" x14ac:dyDescent="0.25">
      <c r="Q42" s="19" t="e">
        <f>#REF!</f>
        <v>#REF!</v>
      </c>
      <c r="R42" s="20" t="e">
        <f>#REF!</f>
        <v>#REF!</v>
      </c>
      <c r="S42" s="19"/>
      <c r="T42" s="19"/>
      <c r="U42" s="34"/>
      <c r="V42" s="34"/>
      <c r="W42" s="34"/>
      <c r="X42" s="34"/>
      <c r="Y42" s="34"/>
      <c r="Z42" s="34"/>
    </row>
    <row r="43" spans="1:26" x14ac:dyDescent="0.25">
      <c r="Q43" s="19" t="e">
        <f>#REF!</f>
        <v>#REF!</v>
      </c>
      <c r="R43" s="20" t="e">
        <f>#REF!</f>
        <v>#REF!</v>
      </c>
      <c r="S43" s="19"/>
      <c r="T43" s="19"/>
      <c r="U43" s="34"/>
      <c r="V43" s="34"/>
      <c r="W43" s="34"/>
      <c r="X43" s="34"/>
      <c r="Y43" s="34"/>
      <c r="Z43" s="34"/>
    </row>
    <row r="44" spans="1:26" x14ac:dyDescent="0.25">
      <c r="Q44" s="19" t="e">
        <f>#REF!</f>
        <v>#REF!</v>
      </c>
      <c r="R44" s="20" t="e">
        <f>#REF!</f>
        <v>#REF!</v>
      </c>
      <c r="S44" s="19"/>
      <c r="T44" s="19"/>
      <c r="U44" s="34"/>
      <c r="V44" s="34"/>
      <c r="W44" s="34"/>
      <c r="X44" s="34"/>
      <c r="Y44" s="34"/>
      <c r="Z44" s="34"/>
    </row>
    <row r="45" spans="1:26" x14ac:dyDescent="0.25">
      <c r="Q45" s="19" t="e">
        <f>#REF!</f>
        <v>#REF!</v>
      </c>
      <c r="R45" s="20" t="e">
        <f>#REF!</f>
        <v>#REF!</v>
      </c>
      <c r="S45" s="19"/>
      <c r="T45" s="19"/>
    </row>
    <row r="46" spans="1:26" x14ac:dyDescent="0.25">
      <c r="Q46" s="19" t="e">
        <f>#REF!</f>
        <v>#REF!</v>
      </c>
      <c r="R46" s="20" t="e">
        <f>#REF!</f>
        <v>#REF!</v>
      </c>
      <c r="S46" s="19"/>
      <c r="T46" s="19"/>
    </row>
    <row r="47" spans="1:26" x14ac:dyDescent="0.25">
      <c r="Q47" s="19" t="e">
        <f>#REF!</f>
        <v>#REF!</v>
      </c>
      <c r="R47" s="20" t="e">
        <f>#REF!</f>
        <v>#REF!</v>
      </c>
      <c r="S47" s="19"/>
      <c r="T47" s="19"/>
    </row>
    <row r="48" spans="1:26" x14ac:dyDescent="0.25">
      <c r="Q48" s="19"/>
      <c r="R48" s="20"/>
      <c r="S48" s="19"/>
      <c r="T48" s="19"/>
    </row>
    <row r="49" spans="17:29" x14ac:dyDescent="0.25">
      <c r="R49" s="12"/>
    </row>
    <row r="51" spans="17:29" x14ac:dyDescent="0.25">
      <c r="Q51" s="19" t="s">
        <v>35</v>
      </c>
    </row>
    <row r="52" spans="17:29" x14ac:dyDescent="0.25">
      <c r="AA52" s="19">
        <f>COUNTIF(N10:N35,"подтвердил")</f>
        <v>3</v>
      </c>
      <c r="AB52" s="19">
        <f>COUNTIF(N10:N35,"понизил")</f>
        <v>23</v>
      </c>
      <c r="AC52" s="19">
        <f>COUNTIF(N10:N35,"повысил")</f>
        <v>0</v>
      </c>
    </row>
  </sheetData>
  <mergeCells count="3">
    <mergeCell ref="B2:V4"/>
    <mergeCell ref="D6:P7"/>
    <mergeCell ref="J36:K36"/>
  </mergeCells>
  <conditionalFormatting sqref="O10:O35">
    <cfRule type="cellIs" dxfId="6" priority="6" operator="lessThanOrEqual">
      <formula>-2</formula>
    </cfRule>
  </conditionalFormatting>
  <conditionalFormatting sqref="N10:N35">
    <cfRule type="containsText" dxfId="5" priority="1" operator="containsText" text="подтвердил">
      <formula>NOT(ISERROR(SEARCH("подтвердил",N10)))</formula>
    </cfRule>
    <cfRule type="containsText" dxfId="4" priority="2" operator="containsText" text="подтвердил">
      <formula>NOT(ISERROR(SEARCH("подтвердил",N10)))</formula>
    </cfRule>
    <cfRule type="containsText" dxfId="3" priority="3" operator="containsText" text="повысил">
      <formula>NOT(ISERROR(SEARCH("повысил",N10)))</formula>
    </cfRule>
    <cfRule type="containsText" dxfId="2" priority="4" operator="containsText" text="понизил">
      <formula>NOT(ISERROR(SEARCH("понизил",N10)))</formula>
    </cfRule>
    <cfRule type="containsText" dxfId="1" priority="5" operator="containsText" text="потвердил">
      <formula>NOT(ISERROR(SEARCH("потвердил",N10)))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5" zoomScale="85" zoomScaleNormal="85" workbookViewId="0">
      <selection activeCell="E20" sqref="E20:X20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97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</row>
    <row r="3" spans="1:29" ht="21" x14ac:dyDescent="0.35">
      <c r="C3" s="114" t="s">
        <v>47</v>
      </c>
      <c r="D3" s="114"/>
      <c r="E3" s="114"/>
      <c r="F3" s="115"/>
      <c r="G3" s="5"/>
      <c r="H3" s="6"/>
      <c r="I3" s="100"/>
      <c r="J3" s="100"/>
      <c r="M3" s="9">
        <v>2020</v>
      </c>
      <c r="O3" s="101" t="s">
        <v>0</v>
      </c>
      <c r="P3" s="88"/>
      <c r="Q3" s="88"/>
      <c r="R3" s="88"/>
      <c r="S3" s="88"/>
      <c r="T3" s="88"/>
      <c r="U3" s="88"/>
      <c r="V3" s="88"/>
      <c r="W3" s="88"/>
      <c r="X3" s="102"/>
    </row>
    <row r="4" spans="1:29" ht="15.75" x14ac:dyDescent="0.25">
      <c r="A4" s="108" t="s">
        <v>1</v>
      </c>
      <c r="B4" s="109"/>
      <c r="C4" s="109"/>
      <c r="D4" s="109"/>
      <c r="E4" s="109"/>
      <c r="F4" s="109"/>
      <c r="G4" s="110" t="s">
        <v>48</v>
      </c>
      <c r="H4" s="110"/>
      <c r="I4" s="110"/>
      <c r="J4" s="110"/>
      <c r="K4" s="111"/>
      <c r="L4" s="111"/>
      <c r="M4" s="111"/>
      <c r="N4" s="111"/>
      <c r="O4" s="110"/>
      <c r="P4" s="110"/>
      <c r="Q4" s="110"/>
      <c r="R4" s="112"/>
      <c r="S4" s="112"/>
      <c r="T4" s="112"/>
      <c r="U4" s="112"/>
      <c r="V4" s="112"/>
      <c r="W4" s="112"/>
      <c r="X4" s="113"/>
    </row>
    <row r="5" spans="1:29" ht="19.5" x14ac:dyDescent="0.35">
      <c r="A5" s="11" t="s">
        <v>2</v>
      </c>
      <c r="B5" s="10"/>
      <c r="C5" s="10"/>
      <c r="D5" s="105" t="s">
        <v>12</v>
      </c>
      <c r="E5" s="106"/>
      <c r="F5" s="106"/>
      <c r="G5" s="106"/>
      <c r="H5" s="107"/>
      <c r="I5" s="26">
        <v>8</v>
      </c>
      <c r="J5" s="13"/>
      <c r="K5" s="16"/>
      <c r="L5" s="17"/>
      <c r="M5" s="17"/>
      <c r="N5" s="18"/>
      <c r="O5" s="103"/>
      <c r="P5" s="103"/>
      <c r="Q5" s="103"/>
      <c r="R5" s="103"/>
      <c r="S5" s="103"/>
      <c r="T5" s="103"/>
      <c r="U5" s="103"/>
      <c r="V5" s="103"/>
      <c r="W5" s="103"/>
      <c r="X5" s="104"/>
    </row>
    <row r="6" spans="1:29" ht="31.5" customHeight="1" x14ac:dyDescent="0.25">
      <c r="A6" s="94" t="s">
        <v>3</v>
      </c>
      <c r="B6" s="95"/>
      <c r="C6" s="95" t="s">
        <v>4</v>
      </c>
      <c r="D6" s="95"/>
      <c r="E6" s="96" t="s">
        <v>13</v>
      </c>
      <c r="F6" s="96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1" t="s">
        <v>45</v>
      </c>
      <c r="B7" s="91"/>
      <c r="C7" s="92">
        <v>30</v>
      </c>
      <c r="D7" s="92"/>
      <c r="E7" s="93">
        <v>18</v>
      </c>
      <c r="F7" s="93"/>
      <c r="G7" s="40">
        <f>Поэлементный!Y2</f>
        <v>0</v>
      </c>
      <c r="H7" s="40">
        <f>Поэлементный!Y3</f>
        <v>4</v>
      </c>
      <c r="I7" s="40">
        <f>Поэлементный!Y4</f>
        <v>16</v>
      </c>
      <c r="J7" s="40">
        <v>6</v>
      </c>
      <c r="K7" s="24">
        <f>(G7+H7)/E7</f>
        <v>0.22222222222222221</v>
      </c>
      <c r="L7" s="24">
        <f>(G7+H7+I7)/E7</f>
        <v>1.1111111111111112</v>
      </c>
      <c r="M7" s="25">
        <f>J7/E7</f>
        <v>0.33333333333333331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78" t="s">
        <v>5</v>
      </c>
      <c r="B8" s="79"/>
      <c r="C8" s="79"/>
      <c r="D8" s="79"/>
      <c r="E8" s="80" t="s">
        <v>6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29" ht="15.75" x14ac:dyDescent="0.25">
      <c r="A9" s="78"/>
      <c r="B9" s="79"/>
      <c r="C9" s="79"/>
      <c r="D9" s="79"/>
      <c r="E9" s="42">
        <f>Поэлементный!B9</f>
        <v>1</v>
      </c>
      <c r="F9" s="42">
        <f>Поэлементный!C9</f>
        <v>2</v>
      </c>
      <c r="G9" s="42">
        <f>Поэлементный!D9</f>
        <v>3</v>
      </c>
      <c r="H9" s="42">
        <f>Поэлементный!E9</f>
        <v>4</v>
      </c>
      <c r="I9" s="42">
        <f>Поэлементный!F9</f>
        <v>5</v>
      </c>
      <c r="J9" s="42">
        <f>Поэлементный!G9</f>
        <v>6</v>
      </c>
      <c r="K9" s="42">
        <f>Поэлементный!H9</f>
        <v>7</v>
      </c>
      <c r="L9" s="42">
        <f>Поэлементный!I9</f>
        <v>8</v>
      </c>
      <c r="M9" s="42" t="e">
        <f>Поэлементный!#REF!</f>
        <v>#REF!</v>
      </c>
      <c r="N9" s="42" t="e">
        <f>Поэлементный!#REF!</f>
        <v>#REF!</v>
      </c>
      <c r="O9" s="42" t="e">
        <f>Поэлементный!#REF!</f>
        <v>#REF!</v>
      </c>
      <c r="P9" s="42" t="e">
        <f>Поэлементный!#REF!</f>
        <v>#REF!</v>
      </c>
      <c r="Q9" s="42" t="e">
        <f>Поэлементный!#REF!</f>
        <v>#REF!</v>
      </c>
      <c r="R9" s="42" t="e">
        <f>Поэлементный!#REF!</f>
        <v>#REF!</v>
      </c>
      <c r="S9" s="42" t="e">
        <f>Поэлементный!#REF!</f>
        <v>#REF!</v>
      </c>
      <c r="T9" s="42" t="e">
        <f>Поэлементный!#REF!</f>
        <v>#REF!</v>
      </c>
      <c r="U9" s="42" t="e">
        <f>Поэлементный!#REF!</f>
        <v>#REF!</v>
      </c>
      <c r="V9" s="42" t="e">
        <f>Поэлементный!#REF!</f>
        <v>#REF!</v>
      </c>
      <c r="W9" s="42" t="e">
        <f>Поэлементный!#REF!</f>
        <v>#REF!</v>
      </c>
      <c r="X9" s="42" t="e">
        <f>Поэлементный!#REF!</f>
        <v>#REF!</v>
      </c>
    </row>
    <row r="10" spans="1:29" ht="15.75" x14ac:dyDescent="0.25">
      <c r="A10" s="72" t="str">
        <f>A7</f>
        <v>6г</v>
      </c>
      <c r="B10" s="73"/>
      <c r="C10" s="73"/>
      <c r="D10" s="74"/>
      <c r="E10" s="22">
        <f>Поэлементный!B36</f>
        <v>19</v>
      </c>
      <c r="F10" s="22">
        <f>Поэлементный!C36</f>
        <v>12</v>
      </c>
      <c r="G10" s="22">
        <f>Поэлементный!D36</f>
        <v>14</v>
      </c>
      <c r="H10" s="22">
        <f>Поэлементный!E36</f>
        <v>15</v>
      </c>
      <c r="I10" s="22">
        <f>Поэлементный!F36</f>
        <v>2</v>
      </c>
      <c r="J10" s="22">
        <f>Поэлементный!G36</f>
        <v>4</v>
      </c>
      <c r="K10" s="22">
        <f>Поэлементный!H36</f>
        <v>8</v>
      </c>
      <c r="L10" s="22">
        <f>Поэлементный!I36</f>
        <v>6</v>
      </c>
      <c r="M10" s="22" t="e">
        <f>Поэлементный!#REF!</f>
        <v>#REF!</v>
      </c>
      <c r="N10" s="22" t="e">
        <f>Поэлементный!#REF!</f>
        <v>#REF!</v>
      </c>
      <c r="O10" s="22" t="e">
        <f>Поэлементный!#REF!</f>
        <v>#REF!</v>
      </c>
      <c r="P10" s="22" t="e">
        <f>Поэлементный!#REF!</f>
        <v>#REF!</v>
      </c>
      <c r="Q10" s="22" t="e">
        <f>Поэлементный!#REF!</f>
        <v>#REF!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75"/>
      <c r="B11" s="76"/>
      <c r="C11" s="76"/>
      <c r="D11" s="77"/>
      <c r="E11" s="23">
        <f>E10/$E$7</f>
        <v>1.0555555555555556</v>
      </c>
      <c r="F11" s="23">
        <f t="shared" ref="F11:P11" si="0">F10/$E$7</f>
        <v>0.66666666666666663</v>
      </c>
      <c r="G11" s="23">
        <f t="shared" si="0"/>
        <v>0.77777777777777779</v>
      </c>
      <c r="H11" s="23">
        <f t="shared" si="0"/>
        <v>0.83333333333333337</v>
      </c>
      <c r="I11" s="23">
        <f t="shared" si="0"/>
        <v>0.1111111111111111</v>
      </c>
      <c r="J11" s="23">
        <f t="shared" si="0"/>
        <v>0.22222222222222221</v>
      </c>
      <c r="K11" s="23">
        <f t="shared" si="0"/>
        <v>0.44444444444444442</v>
      </c>
      <c r="L11" s="23">
        <f t="shared" si="0"/>
        <v>0.33333333333333331</v>
      </c>
      <c r="M11" s="23" t="e">
        <f t="shared" si="0"/>
        <v>#REF!</v>
      </c>
      <c r="N11" s="23" t="e">
        <f t="shared" si="0"/>
        <v>#REF!</v>
      </c>
      <c r="O11" s="23" t="e">
        <f t="shared" si="0"/>
        <v>#REF!</v>
      </c>
      <c r="P11" s="23" t="e">
        <f t="shared" si="0"/>
        <v>#REF!</v>
      </c>
      <c r="Q11" s="23" t="e">
        <f>Q10/$E$7</f>
        <v>#REF!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84" t="s">
        <v>25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6"/>
    </row>
    <row r="13" spans="1:29" ht="19.899999999999999" customHeight="1" x14ac:dyDescent="0.25">
      <c r="A13" s="87" t="s">
        <v>7</v>
      </c>
      <c r="B13" s="88"/>
      <c r="C13" s="88"/>
      <c r="D13" s="89"/>
      <c r="E13" s="90" t="s">
        <v>23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</row>
    <row r="14" spans="1:29" ht="19.899999999999999" customHeight="1" x14ac:dyDescent="0.25">
      <c r="A14" s="83">
        <v>1</v>
      </c>
      <c r="B14" s="83"/>
      <c r="C14" s="83"/>
      <c r="D14" s="83"/>
      <c r="E14" s="71" t="s">
        <v>49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9" ht="40.9" customHeight="1" x14ac:dyDescent="0.25">
      <c r="A15" s="69">
        <v>2</v>
      </c>
      <c r="B15" s="69"/>
      <c r="C15" s="69"/>
      <c r="D15" s="69"/>
      <c r="E15" s="71" t="s">
        <v>50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9" ht="39" customHeight="1" x14ac:dyDescent="0.25">
      <c r="A16" s="69">
        <v>3</v>
      </c>
      <c r="B16" s="69"/>
      <c r="C16" s="69"/>
      <c r="D16" s="69"/>
      <c r="E16" s="71" t="s">
        <v>51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41.45" customHeight="1" x14ac:dyDescent="0.25">
      <c r="A17" s="69">
        <v>4</v>
      </c>
      <c r="B17" s="69"/>
      <c r="C17" s="69"/>
      <c r="D17" s="69"/>
      <c r="E17" s="71" t="s">
        <v>52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ht="37.15" customHeight="1" x14ac:dyDescent="0.25">
      <c r="A18" s="69">
        <v>5</v>
      </c>
      <c r="B18" s="69"/>
      <c r="C18" s="69"/>
      <c r="D18" s="69"/>
      <c r="E18" s="71" t="s">
        <v>53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</row>
    <row r="19" spans="1:24" ht="48" customHeight="1" x14ac:dyDescent="0.25">
      <c r="A19" s="69">
        <v>6</v>
      </c>
      <c r="B19" s="69"/>
      <c r="C19" s="69"/>
      <c r="D19" s="69"/>
      <c r="E19" s="71" t="s">
        <v>54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</row>
    <row r="20" spans="1:24" ht="19.899999999999999" customHeight="1" x14ac:dyDescent="0.25">
      <c r="A20" s="69">
        <v>7</v>
      </c>
      <c r="B20" s="69"/>
      <c r="C20" s="69"/>
      <c r="D20" s="69"/>
      <c r="E20" s="71" t="s">
        <v>55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4" ht="19.899999999999999" customHeight="1" x14ac:dyDescent="0.25">
      <c r="A21" s="69">
        <v>8</v>
      </c>
      <c r="B21" s="69"/>
      <c r="C21" s="69"/>
      <c r="D21" s="69"/>
      <c r="E21" s="71" t="s">
        <v>55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19.899999999999999" customHeight="1" x14ac:dyDescent="0.3">
      <c r="A22" s="69">
        <v>9</v>
      </c>
      <c r="B22" s="69"/>
      <c r="C22" s="69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ht="19.899999999999999" customHeight="1" x14ac:dyDescent="0.3">
      <c r="A23" s="69">
        <v>10</v>
      </c>
      <c r="B23" s="69"/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spans="1:24" ht="19.899999999999999" customHeight="1" x14ac:dyDescent="0.3">
      <c r="A24" s="69">
        <v>11</v>
      </c>
      <c r="B24" s="69"/>
      <c r="C24" s="69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ht="19.899999999999999" customHeight="1" x14ac:dyDescent="0.3">
      <c r="A25" s="69">
        <v>12</v>
      </c>
      <c r="B25" s="69"/>
      <c r="C25" s="69"/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19.899999999999999" customHeight="1" x14ac:dyDescent="0.3">
      <c r="A26" s="69">
        <v>13</v>
      </c>
      <c r="B26" s="69"/>
      <c r="C26" s="69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ht="19.899999999999999" customHeight="1" x14ac:dyDescent="0.3">
      <c r="A27" s="69">
        <v>14</v>
      </c>
      <c r="B27" s="69"/>
      <c r="C27" s="69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9.899999999999999" customHeight="1" x14ac:dyDescent="0.3">
      <c r="A28" s="69">
        <v>15</v>
      </c>
      <c r="B28" s="69"/>
      <c r="C28" s="69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ht="19.899999999999999" customHeight="1" x14ac:dyDescent="0.3">
      <c r="A29" s="69">
        <v>16</v>
      </c>
      <c r="B29" s="69"/>
      <c r="C29" s="69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ht="19.899999999999999" customHeight="1" x14ac:dyDescent="0.3">
      <c r="A30" s="69">
        <v>17</v>
      </c>
      <c r="B30" s="69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4" ht="19.899999999999999" customHeight="1" x14ac:dyDescent="0.3">
      <c r="A31" s="69">
        <v>18</v>
      </c>
      <c r="B31" s="69"/>
      <c r="C31" s="69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1:24" ht="19.899999999999999" customHeight="1" x14ac:dyDescent="0.3">
      <c r="A32" s="69">
        <v>19</v>
      </c>
      <c r="B32" s="69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1:24" ht="19.899999999999999" customHeight="1" x14ac:dyDescent="0.3">
      <c r="A33" s="69">
        <v>20</v>
      </c>
      <c r="B33" s="69"/>
      <c r="C33" s="69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5" zoomScaleNormal="85" workbookViewId="0">
      <selection activeCell="A14" sqref="A14:R14"/>
    </sheetView>
  </sheetViews>
  <sheetFormatPr defaultRowHeight="15" x14ac:dyDescent="0.25"/>
  <sheetData>
    <row r="1" spans="1:18" ht="21" thickBot="1" x14ac:dyDescent="0.4">
      <c r="A1" s="136" t="str">
        <f>Анализ!A2</f>
        <v xml:space="preserve">Анализ ВПР в рамках класса  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  <c r="P1" s="138"/>
      <c r="Q1" s="138"/>
      <c r="R1" s="138"/>
    </row>
    <row r="2" spans="1:18" ht="15.75" x14ac:dyDescent="0.25">
      <c r="A2" s="139" t="s">
        <v>56</v>
      </c>
      <c r="B2" s="140"/>
      <c r="C2" s="140"/>
      <c r="D2" s="140"/>
      <c r="E2" s="140"/>
      <c r="F2" s="141"/>
      <c r="G2" t="s">
        <v>45</v>
      </c>
      <c r="H2" t="s">
        <v>24</v>
      </c>
      <c r="I2" s="100"/>
      <c r="J2" s="100"/>
      <c r="K2" s="151"/>
      <c r="L2" s="152"/>
      <c r="M2" s="152"/>
      <c r="N2" s="153"/>
      <c r="O2" s="109">
        <v>2020</v>
      </c>
      <c r="P2" s="109"/>
      <c r="Q2" s="109"/>
      <c r="R2" s="109"/>
    </row>
    <row r="3" spans="1:18" ht="16.5" thickBot="1" x14ac:dyDescent="0.3">
      <c r="A3" s="108" t="s">
        <v>1</v>
      </c>
      <c r="B3" s="109"/>
      <c r="C3" s="109"/>
      <c r="D3" s="109"/>
      <c r="E3" s="109"/>
      <c r="F3" s="109"/>
      <c r="G3" s="145" t="str">
        <f>Анализ!G4</f>
        <v>Прохорова Дарья Васильевна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ht="15.75" x14ac:dyDescent="0.25">
      <c r="A4" s="142" t="s">
        <v>8</v>
      </c>
      <c r="B4" s="143"/>
      <c r="C4" s="143"/>
      <c r="D4" s="143"/>
      <c r="E4" s="143"/>
      <c r="F4" s="143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ht="18.75" x14ac:dyDescent="0.25">
      <c r="A5" s="148" t="s">
        <v>58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50"/>
    </row>
    <row r="6" spans="1:18" ht="18.75" x14ac:dyDescent="0.25">
      <c r="A6" s="148" t="s">
        <v>59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1:18" ht="18.75" x14ac:dyDescent="0.25">
      <c r="A7" s="148" t="s">
        <v>60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50"/>
    </row>
    <row r="8" spans="1:18" ht="18.75" x14ac:dyDescent="0.25">
      <c r="A8" s="148" t="s">
        <v>57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50"/>
    </row>
    <row r="9" spans="1:18" ht="15.75" x14ac:dyDescent="0.25">
      <c r="A9" s="146" t="s">
        <v>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7"/>
    </row>
    <row r="10" spans="1:18" thickBot="1" x14ac:dyDescent="0.35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5"/>
    </row>
    <row r="11" spans="1:18" thickBot="1" x14ac:dyDescent="0.3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</row>
    <row r="12" spans="1:18" thickBot="1" x14ac:dyDescent="0.35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</row>
    <row r="13" spans="1:18" thickBot="1" x14ac:dyDescent="0.35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2"/>
    </row>
    <row r="14" spans="1:18" thickBot="1" x14ac:dyDescent="0.35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</row>
    <row r="15" spans="1:18" thickBot="1" x14ac:dyDescent="0.3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</row>
    <row r="16" spans="1:18" thickBot="1" x14ac:dyDescent="0.35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2"/>
    </row>
    <row r="17" spans="1:18" thickBot="1" x14ac:dyDescent="0.3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2"/>
    </row>
    <row r="18" spans="1:18" thickBot="1" x14ac:dyDescent="0.35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2"/>
    </row>
    <row r="19" spans="1:18" ht="14.45" x14ac:dyDescent="0.3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5"/>
    </row>
    <row r="20" spans="1:18" ht="15.75" x14ac:dyDescent="0.25">
      <c r="A20" s="130" t="s">
        <v>19</v>
      </c>
      <c r="B20" s="131"/>
      <c r="C20" s="126" t="s">
        <v>17</v>
      </c>
      <c r="D20" s="126"/>
      <c r="E20" s="126"/>
      <c r="F20" s="126"/>
      <c r="G20" s="126"/>
      <c r="H20" s="126"/>
      <c r="I20" s="126"/>
      <c r="J20" s="127" t="s">
        <v>19</v>
      </c>
      <c r="K20" s="128"/>
      <c r="L20" s="129" t="s">
        <v>18</v>
      </c>
      <c r="M20" s="127"/>
      <c r="N20" s="127"/>
      <c r="O20" s="127"/>
      <c r="P20" s="127"/>
      <c r="Q20" s="127"/>
      <c r="R20" s="128"/>
    </row>
    <row r="21" spans="1:18" ht="15.6" x14ac:dyDescent="0.3">
      <c r="A21" s="116"/>
      <c r="B21" s="116"/>
      <c r="C21" s="117"/>
      <c r="D21" s="117"/>
      <c r="E21" s="117"/>
      <c r="F21" s="117"/>
      <c r="G21" s="117"/>
      <c r="H21" s="117"/>
      <c r="I21" s="117"/>
      <c r="J21" s="118"/>
      <c r="K21" s="119"/>
      <c r="L21" s="132"/>
      <c r="M21" s="118"/>
      <c r="N21" s="118"/>
      <c r="O21" s="118"/>
      <c r="P21" s="118"/>
      <c r="Q21" s="118"/>
      <c r="R21" s="119"/>
    </row>
    <row r="22" spans="1:18" ht="15.6" x14ac:dyDescent="0.3">
      <c r="A22" s="116"/>
      <c r="B22" s="116"/>
      <c r="C22" s="117"/>
      <c r="D22" s="117"/>
      <c r="E22" s="117"/>
      <c r="F22" s="117"/>
      <c r="G22" s="117"/>
      <c r="H22" s="117"/>
      <c r="I22" s="117"/>
      <c r="J22" s="118"/>
      <c r="K22" s="119"/>
      <c r="L22" s="132"/>
      <c r="M22" s="118"/>
      <c r="N22" s="118"/>
      <c r="O22" s="118"/>
      <c r="P22" s="118"/>
      <c r="Q22" s="118"/>
      <c r="R22" s="119"/>
    </row>
    <row r="23" spans="1:18" ht="15.6" x14ac:dyDescent="0.3">
      <c r="A23" s="116"/>
      <c r="B23" s="116"/>
      <c r="C23" s="117"/>
      <c r="D23" s="117"/>
      <c r="E23" s="117"/>
      <c r="F23" s="117"/>
      <c r="G23" s="117"/>
      <c r="H23" s="117"/>
      <c r="I23" s="117"/>
      <c r="J23" s="118"/>
      <c r="K23" s="119"/>
      <c r="L23" s="132"/>
      <c r="M23" s="118"/>
      <c r="N23" s="118"/>
      <c r="O23" s="118"/>
      <c r="P23" s="118"/>
      <c r="Q23" s="118"/>
      <c r="R23" s="119"/>
    </row>
    <row r="24" spans="1:18" ht="15.6" x14ac:dyDescent="0.3">
      <c r="A24" s="116"/>
      <c r="B24" s="116"/>
      <c r="C24" s="117"/>
      <c r="D24" s="117"/>
      <c r="E24" s="117"/>
      <c r="F24" s="117"/>
      <c r="G24" s="117"/>
      <c r="H24" s="117"/>
      <c r="I24" s="117"/>
      <c r="J24" s="118"/>
      <c r="K24" s="119"/>
      <c r="L24" s="132"/>
      <c r="M24" s="118"/>
      <c r="N24" s="118"/>
      <c r="O24" s="118"/>
      <c r="P24" s="118"/>
      <c r="Q24" s="118"/>
      <c r="R24" s="119"/>
    </row>
    <row r="25" spans="1:18" ht="15.6" x14ac:dyDescent="0.3">
      <c r="A25" s="116"/>
      <c r="B25" s="116"/>
      <c r="C25" s="117"/>
      <c r="D25" s="117"/>
      <c r="E25" s="117"/>
      <c r="F25" s="117"/>
      <c r="G25" s="117"/>
      <c r="H25" s="117"/>
      <c r="I25" s="117"/>
      <c r="J25" s="118"/>
      <c r="K25" s="119"/>
      <c r="L25" s="132"/>
      <c r="M25" s="118"/>
      <c r="N25" s="118"/>
      <c r="O25" s="118"/>
      <c r="P25" s="118"/>
      <c r="Q25" s="118"/>
      <c r="R25" s="119"/>
    </row>
    <row r="26" spans="1:18" ht="15.6" x14ac:dyDescent="0.3">
      <c r="A26" s="116"/>
      <c r="B26" s="116"/>
      <c r="C26" s="117"/>
      <c r="D26" s="117"/>
      <c r="E26" s="117"/>
      <c r="F26" s="117"/>
      <c r="G26" s="117"/>
      <c r="H26" s="117"/>
      <c r="I26" s="117"/>
      <c r="J26" s="118"/>
      <c r="K26" s="119"/>
      <c r="L26" s="132"/>
      <c r="M26" s="118"/>
      <c r="N26" s="118"/>
      <c r="O26" s="118"/>
      <c r="P26" s="118"/>
      <c r="Q26" s="118"/>
      <c r="R26" s="119"/>
    </row>
    <row r="27" spans="1:18" ht="15.6" x14ac:dyDescent="0.3">
      <c r="A27" s="116"/>
      <c r="B27" s="116"/>
      <c r="C27" s="117"/>
      <c r="D27" s="117"/>
      <c r="E27" s="117"/>
      <c r="F27" s="117"/>
      <c r="G27" s="117"/>
      <c r="H27" s="117"/>
      <c r="I27" s="117"/>
      <c r="J27" s="118"/>
      <c r="K27" s="119"/>
      <c r="L27" s="132"/>
      <c r="M27" s="118"/>
      <c r="N27" s="118"/>
      <c r="O27" s="118"/>
      <c r="P27" s="118"/>
      <c r="Q27" s="118"/>
      <c r="R27" s="119"/>
    </row>
    <row r="28" spans="1:18" ht="15.6" x14ac:dyDescent="0.3">
      <c r="A28" s="116"/>
      <c r="B28" s="116"/>
      <c r="C28" s="117"/>
      <c r="D28" s="117"/>
      <c r="E28" s="117"/>
      <c r="F28" s="117"/>
      <c r="G28" s="117"/>
      <c r="H28" s="117"/>
      <c r="I28" s="117"/>
      <c r="J28" s="118"/>
      <c r="K28" s="119"/>
      <c r="L28" s="132"/>
      <c r="M28" s="118"/>
      <c r="N28" s="118"/>
      <c r="O28" s="118"/>
      <c r="P28" s="118"/>
      <c r="Q28" s="118"/>
      <c r="R28" s="119"/>
    </row>
    <row r="29" spans="1:18" ht="15.6" x14ac:dyDescent="0.3">
      <c r="A29" s="116"/>
      <c r="B29" s="116"/>
      <c r="C29" s="117"/>
      <c r="D29" s="117"/>
      <c r="E29" s="117"/>
      <c r="F29" s="117"/>
      <c r="G29" s="117"/>
      <c r="H29" s="117"/>
      <c r="I29" s="117"/>
      <c r="J29" s="118"/>
      <c r="K29" s="119"/>
      <c r="L29" s="132"/>
      <c r="M29" s="118"/>
      <c r="N29" s="118"/>
      <c r="O29" s="118"/>
      <c r="P29" s="118"/>
      <c r="Q29" s="118"/>
      <c r="R29" s="119"/>
    </row>
    <row r="30" spans="1:18" ht="15.6" x14ac:dyDescent="0.3">
      <c r="A30" s="116"/>
      <c r="B30" s="116"/>
      <c r="C30" s="117"/>
      <c r="D30" s="117"/>
      <c r="E30" s="117"/>
      <c r="F30" s="117"/>
      <c r="G30" s="117"/>
      <c r="H30" s="117"/>
      <c r="I30" s="117"/>
      <c r="J30" s="118"/>
      <c r="K30" s="119"/>
      <c r="L30" s="132"/>
      <c r="M30" s="118"/>
      <c r="N30" s="118"/>
      <c r="O30" s="118"/>
      <c r="P30" s="118"/>
      <c r="Q30" s="118"/>
      <c r="R30" s="119"/>
    </row>
    <row r="31" spans="1:18" ht="15.6" x14ac:dyDescent="0.3">
      <c r="A31" s="116"/>
      <c r="B31" s="116"/>
      <c r="C31" s="117"/>
      <c r="D31" s="117"/>
      <c r="E31" s="117"/>
      <c r="F31" s="117"/>
      <c r="G31" s="117"/>
      <c r="H31" s="117"/>
      <c r="I31" s="117"/>
      <c r="J31" s="118"/>
      <c r="K31" s="119"/>
      <c r="L31" s="132"/>
      <c r="M31" s="118"/>
      <c r="N31" s="118"/>
      <c r="O31" s="118"/>
      <c r="P31" s="118"/>
      <c r="Q31" s="118"/>
      <c r="R31" s="119"/>
    </row>
    <row r="32" spans="1:18" ht="15.6" x14ac:dyDescent="0.3">
      <c r="A32" s="116"/>
      <c r="B32" s="116"/>
      <c r="C32" s="117"/>
      <c r="D32" s="117"/>
      <c r="E32" s="117"/>
      <c r="F32" s="117"/>
      <c r="G32" s="117"/>
      <c r="H32" s="117"/>
      <c r="I32" s="117"/>
      <c r="J32" s="118"/>
      <c r="K32" s="119"/>
      <c r="L32" s="132"/>
      <c r="M32" s="118"/>
      <c r="N32" s="118"/>
      <c r="O32" s="118"/>
      <c r="P32" s="118"/>
      <c r="Q32" s="118"/>
      <c r="R32" s="119"/>
    </row>
  </sheetData>
  <mergeCells count="75"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58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14.45" x14ac:dyDescent="0.3">
      <c r="A2" s="49"/>
    </row>
    <row r="3" spans="1:12" ht="18.75" x14ac:dyDescent="0.25">
      <c r="A3" s="159" t="s">
        <v>36</v>
      </c>
      <c r="B3" s="50"/>
      <c r="C3" s="162" t="s">
        <v>37</v>
      </c>
      <c r="D3" s="162"/>
      <c r="E3" s="162"/>
      <c r="F3" s="162"/>
      <c r="G3" s="162"/>
      <c r="H3" s="162"/>
      <c r="I3" s="162"/>
      <c r="J3" s="162"/>
      <c r="K3" s="162"/>
      <c r="L3" s="162"/>
    </row>
    <row r="4" spans="1:12" ht="18.75" x14ac:dyDescent="0.3">
      <c r="A4" s="160"/>
      <c r="B4" s="51"/>
      <c r="C4" s="52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53">
        <v>7</v>
      </c>
      <c r="J4" s="53">
        <v>8</v>
      </c>
      <c r="K4" s="53">
        <v>9</v>
      </c>
      <c r="L4" s="53">
        <v>10</v>
      </c>
    </row>
    <row r="5" spans="1:12" ht="18.75" x14ac:dyDescent="0.3">
      <c r="A5" s="160"/>
      <c r="B5" s="54" t="s">
        <v>38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x14ac:dyDescent="0.25">
      <c r="A6" s="161"/>
      <c r="B6" s="55" t="s">
        <v>39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2" ht="18.75" x14ac:dyDescent="0.3">
      <c r="A7" s="56">
        <v>1</v>
      </c>
      <c r="B7" s="57" t="s">
        <v>40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8.75" x14ac:dyDescent="0.3">
      <c r="A8" s="56">
        <v>2</v>
      </c>
      <c r="B8" s="58" t="s">
        <v>41</v>
      </c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8.75" x14ac:dyDescent="0.3">
      <c r="A9" s="56">
        <v>3</v>
      </c>
      <c r="B9" s="58" t="s">
        <v>42</v>
      </c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8.75" x14ac:dyDescent="0.3">
      <c r="A10" s="56">
        <v>4</v>
      </c>
      <c r="B10" s="156" t="s">
        <v>43</v>
      </c>
      <c r="C10" s="157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8.75" x14ac:dyDescent="0.3">
      <c r="A11" s="56">
        <v>5</v>
      </c>
      <c r="B11" s="58" t="s">
        <v>15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8.75" x14ac:dyDescent="0.3">
      <c r="A12" s="56">
        <v>6</v>
      </c>
      <c r="B12" s="58" t="s">
        <v>15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18.75" x14ac:dyDescent="0.3">
      <c r="A13" s="56">
        <v>7</v>
      </c>
      <c r="B13" s="58" t="s">
        <v>15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ht="18.75" x14ac:dyDescent="0.3">
      <c r="A14" s="56">
        <v>8</v>
      </c>
      <c r="B14" s="58" t="s">
        <v>15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ht="18.75" x14ac:dyDescent="0.3">
      <c r="A15" s="56">
        <v>9</v>
      </c>
      <c r="B15" s="58" t="s">
        <v>15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18.75" x14ac:dyDescent="0.3">
      <c r="A16" s="56">
        <v>10</v>
      </c>
      <c r="B16" s="58" t="s">
        <v>15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" ht="14.45" x14ac:dyDescent="0.3">
      <c r="A17" s="49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</cp:lastModifiedBy>
  <dcterms:created xsi:type="dcterms:W3CDTF">2020-11-25T18:48:25Z</dcterms:created>
  <dcterms:modified xsi:type="dcterms:W3CDTF">2020-12-23T07:43:45Z</dcterms:modified>
</cp:coreProperties>
</file>