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P22" i="3"/>
  <c r="C31" i="3" l="1"/>
  <c r="D31" i="3"/>
  <c r="E31" i="3"/>
  <c r="F31" i="3"/>
  <c r="G31" i="3"/>
  <c r="H31" i="3"/>
  <c r="I31" i="3"/>
  <c r="J31" i="3"/>
  <c r="K31" i="3"/>
  <c r="B31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Q11" i="3" l="1"/>
  <c r="Q12" i="3"/>
  <c r="Q13" i="3"/>
  <c r="Q14" i="3"/>
  <c r="Q15" i="3"/>
  <c r="Q16" i="3"/>
  <c r="Q17" i="3"/>
  <c r="Q18" i="3"/>
  <c r="Q19" i="3"/>
  <c r="Q20" i="3"/>
  <c r="Q21" i="3"/>
  <c r="Q23" i="3"/>
  <c r="Q24" i="3"/>
  <c r="Q25" i="3"/>
  <c r="Q26" i="3"/>
  <c r="Q27" i="3"/>
  <c r="Q28" i="3"/>
  <c r="Q29" i="3"/>
  <c r="Q30" i="3"/>
  <c r="Q10" i="3"/>
  <c r="Y5" i="3" l="1"/>
  <c r="Y4" i="3"/>
  <c r="I7" i="1" s="1"/>
  <c r="Y3" i="3"/>
  <c r="H7" i="1" s="1"/>
  <c r="Y2" i="3"/>
  <c r="G7" i="1" s="1"/>
  <c r="P11" i="3" l="1"/>
  <c r="P12" i="3"/>
  <c r="P13" i="3"/>
  <c r="P14" i="3"/>
  <c r="P15" i="3"/>
  <c r="P16" i="3"/>
  <c r="P17" i="3"/>
  <c r="P18" i="3"/>
  <c r="P19" i="3"/>
  <c r="P20" i="3"/>
  <c r="P21" i="3"/>
  <c r="P23" i="3"/>
  <c r="P24" i="3"/>
  <c r="P25" i="3"/>
  <c r="P26" i="3"/>
  <c r="P27" i="3"/>
  <c r="P28" i="3"/>
  <c r="P29" i="3"/>
  <c r="P30" i="3"/>
  <c r="P10" i="3"/>
  <c r="AC52" i="3" l="1"/>
  <c r="AB52" i="3"/>
  <c r="AA52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L10" i="3"/>
  <c r="T9" i="3" l="1"/>
  <c r="L30" i="3"/>
  <c r="L29" i="3"/>
  <c r="L28" i="3"/>
  <c r="L27" i="3"/>
  <c r="L26" i="3"/>
  <c r="L25" i="3"/>
  <c r="L24" i="3"/>
  <c r="L23" i="3"/>
  <c r="L21" i="3"/>
  <c r="L20" i="3"/>
  <c r="L19" i="3"/>
  <c r="L18" i="3"/>
  <c r="L17" i="3"/>
  <c r="L16" i="3"/>
  <c r="L15" i="3"/>
  <c r="L14" i="3"/>
  <c r="L13" i="3"/>
  <c r="L12" i="3"/>
  <c r="L11" i="3"/>
  <c r="G3" i="2"/>
  <c r="O2" i="2"/>
  <c r="A1" i="2"/>
  <c r="T11" i="3" l="1"/>
  <c r="T13" i="3"/>
  <c r="T15" i="3"/>
  <c r="T17" i="3"/>
  <c r="M20" i="3"/>
  <c r="T19" i="3" s="1"/>
  <c r="T21" i="3"/>
  <c r="T23" i="3"/>
  <c r="T25" i="3"/>
  <c r="T27" i="3"/>
  <c r="M29" i="3"/>
  <c r="T29" i="3" s="1"/>
  <c r="T10" i="3"/>
  <c r="T12" i="3"/>
  <c r="T14" i="3"/>
  <c r="T16" i="3"/>
  <c r="T18" i="3"/>
  <c r="T20" i="3"/>
  <c r="T22" i="3"/>
  <c r="T24" i="3"/>
  <c r="T26" i="3"/>
  <c r="T28" i="3"/>
  <c r="T30" i="3"/>
  <c r="X10" i="1"/>
  <c r="W10" i="1"/>
  <c r="C32" i="3"/>
  <c r="F10" i="1"/>
  <c r="E32" i="3"/>
  <c r="H10" i="1"/>
  <c r="G32" i="3"/>
  <c r="J10" i="1"/>
  <c r="L10" i="1"/>
  <c r="I32" i="3"/>
  <c r="K32" i="3"/>
  <c r="N10" i="1"/>
  <c r="P10" i="1"/>
  <c r="T10" i="1"/>
  <c r="K10" i="1"/>
  <c r="H32" i="3"/>
  <c r="J32" i="3"/>
  <c r="M10" i="1"/>
  <c r="S10" i="1"/>
  <c r="V10" i="1"/>
  <c r="U10" i="1"/>
  <c r="R10" i="1"/>
  <c r="I10" i="1"/>
  <c r="F32" i="3"/>
  <c r="D32" i="3"/>
  <c r="G10" i="1"/>
  <c r="O10" i="1"/>
  <c r="Q10" i="1"/>
  <c r="B32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<sst xmlns="http://schemas.openxmlformats.org/spreadsheetml/2006/main" count="90" uniqueCount="64">
  <si>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</si>
  <si>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</si>
  <si>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</si>
  <si>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</si>
  <si>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</si>
  <si>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</si>
  <si>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</si>
  <si>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</si>
  <si>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</si>
  <si>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</si>
  <si>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</si>
  <si>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</si>
  <si>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</si>
  <si>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</si>
  <si>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</si>
  <si>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</si>
  <si>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</si>
  <si>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</si>
  <si>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</si>
  <si>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</si>
  <si>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</si>
  <si>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</si>
  <si>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</si>
  <si>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</si>
  <si>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</si>
  <si>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</si>
  <si>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</si>
  <si>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</si>
  <si>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</si>
  <si>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</si>
  <si>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</si>
  <si>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</si>
  <si>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</si>
  <si>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</si>
  <si>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</si>
  <si>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</si>
  <si>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</si>
  <si>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</si>
  <si>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</si>
  <si>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</si>
  <si>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</si>
  <si>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</si>
  <si>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</si>
  <si>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</si>
  <si>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</si>
  <si>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</si>
  <si>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</si>
  <si>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</si>
  <si>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</si>
  <si>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Лосе</t>
  </si>
  <si>
    <t>7б</t>
  </si>
  <si>
    <t>Нацелено на проверку умения работать с иллюстративным материалом. Неверно соотнесены иллюстративный материал и эпохи.</t>
  </si>
  <si>
    <t>Проверяет умение работать с текстовыми историческими источниками. Неправильно определено к какому событию относится источник.</t>
  </si>
  <si>
    <t>Нацелено на проверку знания исторической терминологии. Неправильно соотнесены термин с событием или процессом и ли неверно обьяснено значение этого термина.</t>
  </si>
  <si>
    <t>Нацелено на проверку знания исторических персоналий. Неправильно выбранао событие или указаны две исторические личности непосредственно связанные с выбранным событием, процессом. Неправильно указаны одно любое действие каждой из этих личностей или результат этого события.</t>
  </si>
  <si>
    <t>Нацелено на проверку умения работать с исторической картой. Неправильно заштрихован четырехугольник, образованный градусной сеткой, в котором полностью или частично происходило выбранное учащимся событие.</t>
  </si>
  <si>
    <t>Нацеленно на проверку знания географических объектов с определенными историческими событиями, процессами. Неправильно указан объект, который непосредственно связан с выбранным событием, процессом или нет объяснения, как указаннфй объект связан с этим событием</t>
  </si>
  <si>
    <t>Проверяет знание причин и следствий и умений формулировать положения, содержащие причинно-следственные связи. Не объяснено, почему выбранное событие или процесс, указанные в задании имели большое значение в истории нашей страны или зарубежных стран.</t>
  </si>
  <si>
    <t>Требуется определить, какие из представленных изображени являются памятниками культуры России, а какие - памятниками культуры зарубежных стран. Не все умеют различать памятники России и Зарубежных стран.</t>
  </si>
  <si>
    <t>Проверяет умение выбирать один из четырех памятников культуры и указывать город, в котором они находились или находятся. Не все учащиеся умеют это делать.</t>
  </si>
  <si>
    <t>Проверяет знание истории родного края. Не все учащиеся знают историю своего родного края.</t>
  </si>
  <si>
    <t>Неумеют определять еографическую оббласть, называть географические объекты</t>
  </si>
  <si>
    <t>Не умеют корректно обьяснять значение событий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</si>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</sst>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27" fillId="0" borderId="15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  <protection locked="0"/>
    </xf>
    <xf numFmtId="0" fontId="28" fillId="0" borderId="2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8" fillId="0" borderId="4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7" fillId="0" borderId="8" xfId="0" applyFont="1" applyBorder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Поэлементный!$S$9:$S$47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cat>
          <c:val>
            <c:numRef>
              <c:f>Поэлементный!$T$9:$T$47</c:f>
              <c:numCache>
                <c:formatCode>0%</c:formatCode>
                <c:ptCount val="39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0.3</c:v>
                </c:pt>
                <c:pt idx="9">
                  <c:v>0.2</c:v>
                </c:pt>
                <c:pt idx="10">
                  <c:v>0</c:v>
                </c:pt>
                <c:pt idx="11">
                  <c:v>0.1</c:v>
                </c:pt>
                <c:pt idx="12">
                  <c:v>0.3</c:v>
                </c:pt>
                <c:pt idx="13">
                  <c:v>0.5</c:v>
                </c:pt>
                <c:pt idx="14">
                  <c:v>0.1</c:v>
                </c:pt>
                <c:pt idx="15">
                  <c:v>0.2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13504"/>
        <c:axId val="100215040"/>
      </c:barChart>
      <c:catAx>
        <c:axId val="1002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15040"/>
        <c:crosses val="autoZero"/>
        <c:auto val="1"/>
        <c:lblAlgn val="ctr"/>
        <c:lblOffset val="100"/>
        <c:noMultiLvlLbl val="0"/>
      </c:catAx>
      <c:valAx>
        <c:axId val="10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1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Поэлементный!$Q$51:$S$51</c:f>
              <c:strCache>
                <c:ptCount val="3"/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Поэлементный!$AA$52:$AC$52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5520"/>
        <c:axId val="96665600"/>
      </c:barChart>
      <c:catAx>
        <c:axId val="100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665600"/>
        <c:crosses val="autoZero"/>
        <c:auto val="1"/>
        <c:lblAlgn val="ctr"/>
        <c:lblOffset val="100"/>
        <c:noMultiLvlLbl val="0"/>
      </c:catAx>
      <c:valAx>
        <c:axId val="966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9.5238095238095233E-2</c:v>
                </c:pt>
                <c:pt idx="2">
                  <c:v>0.90476190476190477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05568"/>
        <c:axId val="101007360"/>
      </c:barChart>
      <c:catAx>
        <c:axId val="1010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07360"/>
        <c:crosses val="autoZero"/>
        <c:auto val="1"/>
        <c:lblAlgn val="ctr"/>
        <c:lblOffset val="100"/>
        <c:noMultiLvlLbl val="0"/>
      </c:catAx>
      <c:valAx>
        <c:axId val="101007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9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039104"/>
        <c:axId val="101984128"/>
      </c:barChart>
      <c:catAx>
        <c:axId val="1010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84128"/>
        <c:crosses val="autoZero"/>
        <c:auto val="1"/>
        <c:lblAlgn val="ctr"/>
        <c:lblOffset val="100"/>
        <c:noMultiLvlLbl val="0"/>
      </c:catAx>
      <c:valAx>
        <c:axId val="1019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3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52"/>
  <sheetViews>
    <sheetView tabSelected="1" topLeftCell="A7" zoomScale="85" zoomScaleNormal="85" workbookViewId="0">
      <selection activeCell="R30" sqref="R30:R32"/>
    </sheetView>
  </sheetViews>
  <sheetFormatPr defaultRowHeight="15" x14ac:dyDescent="0.25"/>
  <cols>
    <col min="1" max="1" width="10.5703125" customWidth="1"/>
    <col min="2" max="11" width="5.7109375" customWidth="1"/>
    <col min="12" max="12" width="13.28515625" customWidth="1"/>
    <col min="13" max="13" width="11.5703125" customWidth="1"/>
    <col min="14" max="14" width="13.28515625" customWidth="1"/>
    <col min="15" max="15" width="14.5703125" customWidth="1"/>
    <col min="16" max="16" width="14.7109375" customWidth="1"/>
    <col min="17" max="17" width="14.5703125" customWidth="1"/>
    <col min="18" max="18" width="17.7109375" customWidth="1"/>
    <col min="19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8" ht="21" x14ac:dyDescent="0.35">
      <c r="B2" s="69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X2" s="41">
        <v>5</v>
      </c>
      <c r="Y2" s="38">
        <f>COUNTIF(N10:N30,5)</f>
        <v>0</v>
      </c>
    </row>
    <row r="3" spans="1:28" ht="21" x14ac:dyDescent="0.3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X3" s="41">
        <v>4</v>
      </c>
      <c r="Y3" s="38">
        <f>COUNTIF(N10:N30,4)</f>
        <v>0</v>
      </c>
    </row>
    <row r="4" spans="1:28" ht="21" x14ac:dyDescent="0.3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X4" s="41">
        <v>3</v>
      </c>
      <c r="Y4" s="38">
        <f>COUNTIF(N10:N32,3)</f>
        <v>2</v>
      </c>
    </row>
    <row r="5" spans="1:28" ht="21.75" thickBot="1" x14ac:dyDescent="0.4">
      <c r="X5" s="41">
        <v>2</v>
      </c>
      <c r="Y5" s="38">
        <f>COUNTIF(X10:X52,2)</f>
        <v>0</v>
      </c>
    </row>
    <row r="6" spans="1:28" ht="29.25" thickBot="1" x14ac:dyDescent="0.5">
      <c r="D6" s="71" t="s">
        <v>23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R6" s="29" t="s">
        <v>25</v>
      </c>
      <c r="S6" s="29"/>
      <c r="T6" s="30"/>
      <c r="U6" s="30"/>
      <c r="V6" s="31">
        <v>20</v>
      </c>
    </row>
    <row r="7" spans="1:28" x14ac:dyDescent="0.25"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9" spans="1:28" ht="75" x14ac:dyDescent="0.25">
      <c r="A9" s="67" t="s">
        <v>35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61" t="s">
        <v>31</v>
      </c>
      <c r="M9" s="61" t="s">
        <v>24</v>
      </c>
      <c r="N9" s="61" t="s">
        <v>33</v>
      </c>
      <c r="O9" s="61" t="s">
        <v>34</v>
      </c>
      <c r="P9" s="61" t="s">
        <v>29</v>
      </c>
      <c r="Q9" s="48" t="s">
        <v>30</v>
      </c>
      <c r="R9" s="60" t="s">
        <v>32</v>
      </c>
      <c r="S9" s="19" t="e">
        <f>#REF!</f>
        <v>#REF!</v>
      </c>
      <c r="T9" s="20">
        <f t="shared" ref="T9:T20" si="0">M10</f>
        <v>0.1</v>
      </c>
      <c r="U9" s="19"/>
      <c r="V9" s="19"/>
      <c r="W9" s="34"/>
      <c r="X9" s="34"/>
      <c r="Y9" s="34"/>
      <c r="Z9" s="34"/>
      <c r="AA9" s="34"/>
      <c r="AB9" s="34"/>
    </row>
    <row r="10" spans="1:28" ht="15.75" x14ac:dyDescent="0.25">
      <c r="A10" s="65">
        <v>70032</v>
      </c>
      <c r="B10" s="8">
        <v>1</v>
      </c>
      <c r="C10" s="8"/>
      <c r="D10" s="8"/>
      <c r="E10" s="8"/>
      <c r="F10" s="8"/>
      <c r="G10" s="8"/>
      <c r="H10" s="8"/>
      <c r="I10" s="8"/>
      <c r="J10" s="8"/>
      <c r="K10" s="8"/>
      <c r="L10" s="32">
        <f t="shared" ref="L10:L30" si="1">COUNTIF(B10:K10,"1")</f>
        <v>1</v>
      </c>
      <c r="M10" s="33">
        <v>0.1</v>
      </c>
      <c r="N10" s="35">
        <v>2</v>
      </c>
      <c r="O10" s="35">
        <v>4</v>
      </c>
      <c r="P10" s="59" t="str">
        <f>IF(N10=O10,"подтвердил",IF(N10&gt;O10,"повысил","понизил"))</f>
        <v>понизил</v>
      </c>
      <c r="Q10" s="44">
        <f t="shared" ref="Q10:Q30" si="2">N10-O10</f>
        <v>-2</v>
      </c>
      <c r="R10" s="43" t="s">
        <v>63</v>
      </c>
      <c r="S10" s="19" t="e">
        <f>#REF!</f>
        <v>#REF!</v>
      </c>
      <c r="T10" s="20">
        <f t="shared" si="0"/>
        <v>0.1</v>
      </c>
      <c r="U10" s="19"/>
      <c r="V10" s="19"/>
      <c r="W10" s="34"/>
      <c r="X10" s="34"/>
      <c r="Y10" s="34"/>
      <c r="Z10" s="34"/>
      <c r="AA10" s="34"/>
      <c r="AB10" s="34"/>
    </row>
    <row r="11" spans="1:28" ht="15.75" x14ac:dyDescent="0.25">
      <c r="A11" s="66">
        <v>70033</v>
      </c>
      <c r="B11" s="8">
        <v>1</v>
      </c>
      <c r="C11" s="8"/>
      <c r="D11" s="8"/>
      <c r="E11" s="8"/>
      <c r="F11" s="8"/>
      <c r="G11" s="8"/>
      <c r="H11" s="8"/>
      <c r="I11" s="8"/>
      <c r="J11" s="8"/>
      <c r="K11" s="8"/>
      <c r="L11" s="32">
        <f t="shared" si="1"/>
        <v>1</v>
      </c>
      <c r="M11" s="33">
        <v>0.1</v>
      </c>
      <c r="N11" s="35">
        <v>2</v>
      </c>
      <c r="O11" s="35">
        <v>4</v>
      </c>
      <c r="P11" s="59" t="str">
        <f t="shared" ref="P11:P30" si="3">IF(N11=O11,"подтвердил",IF(N11&gt;O11,"повысил","понизил"))</f>
        <v>понизил</v>
      </c>
      <c r="Q11" s="44">
        <f t="shared" si="2"/>
        <v>-2</v>
      </c>
      <c r="R11" s="43" t="s">
        <v>63</v>
      </c>
      <c r="S11" s="19" t="e">
        <f>#REF!</f>
        <v>#REF!</v>
      </c>
      <c r="T11" s="20">
        <f t="shared" si="0"/>
        <v>0.2</v>
      </c>
      <c r="U11" s="19"/>
      <c r="V11" s="19"/>
      <c r="W11" s="34"/>
      <c r="X11" s="34"/>
      <c r="Y11" s="34"/>
      <c r="Z11" s="34"/>
      <c r="AA11" s="34"/>
      <c r="AB11" s="34"/>
    </row>
    <row r="12" spans="1:28" ht="15.75" x14ac:dyDescent="0.25">
      <c r="A12" s="66">
        <v>70034</v>
      </c>
      <c r="B12" s="8">
        <v>1</v>
      </c>
      <c r="C12" s="8"/>
      <c r="D12" s="8">
        <v>1</v>
      </c>
      <c r="E12" s="8"/>
      <c r="F12" s="8"/>
      <c r="G12" s="8"/>
      <c r="H12" s="8"/>
      <c r="I12" s="8"/>
      <c r="J12" s="8"/>
      <c r="K12" s="8"/>
      <c r="L12" s="32">
        <f t="shared" si="1"/>
        <v>2</v>
      </c>
      <c r="M12" s="33">
        <v>0.2</v>
      </c>
      <c r="N12" s="35">
        <v>2</v>
      </c>
      <c r="O12" s="35">
        <v>4</v>
      </c>
      <c r="P12" s="59" t="str">
        <f t="shared" si="3"/>
        <v>понизил</v>
      </c>
      <c r="Q12" s="44">
        <f t="shared" si="2"/>
        <v>-2</v>
      </c>
      <c r="R12" s="43" t="s">
        <v>63</v>
      </c>
      <c r="S12" s="19" t="e">
        <f>#REF!</f>
        <v>#REF!</v>
      </c>
      <c r="T12" s="20">
        <f t="shared" si="0"/>
        <v>0.2</v>
      </c>
      <c r="U12" s="19"/>
      <c r="V12" s="19"/>
      <c r="W12" s="34"/>
      <c r="X12" s="34"/>
      <c r="Y12" s="34"/>
      <c r="Z12" s="34"/>
      <c r="AA12" s="34"/>
      <c r="AB12" s="34"/>
    </row>
    <row r="13" spans="1:28" ht="15.75" x14ac:dyDescent="0.25">
      <c r="A13" s="66">
        <v>70035</v>
      </c>
      <c r="B13" s="8">
        <v>1</v>
      </c>
      <c r="C13" s="8"/>
      <c r="D13" s="8"/>
      <c r="E13" s="8"/>
      <c r="F13" s="8"/>
      <c r="G13" s="8"/>
      <c r="H13" s="8"/>
      <c r="I13" s="8">
        <v>1</v>
      </c>
      <c r="J13" s="8"/>
      <c r="K13" s="8"/>
      <c r="L13" s="32">
        <f t="shared" si="1"/>
        <v>2</v>
      </c>
      <c r="M13" s="33">
        <v>0.2</v>
      </c>
      <c r="N13" s="35">
        <v>2</v>
      </c>
      <c r="O13" s="35">
        <v>4</v>
      </c>
      <c r="P13" s="59" t="str">
        <f t="shared" si="3"/>
        <v>понизил</v>
      </c>
      <c r="Q13" s="44">
        <f t="shared" si="2"/>
        <v>-2</v>
      </c>
      <c r="R13" s="43" t="s">
        <v>63</v>
      </c>
      <c r="S13" s="19" t="e">
        <f>#REF!</f>
        <v>#REF!</v>
      </c>
      <c r="T13" s="20">
        <f t="shared" si="0"/>
        <v>0.2</v>
      </c>
      <c r="U13" s="19"/>
      <c r="V13" s="19"/>
      <c r="W13" s="34"/>
      <c r="X13" s="34"/>
      <c r="Y13" s="34"/>
      <c r="Z13" s="34"/>
      <c r="AA13" s="34"/>
      <c r="AB13" s="34"/>
    </row>
    <row r="14" spans="1:28" ht="15.75" x14ac:dyDescent="0.25">
      <c r="A14" s="66">
        <v>70036</v>
      </c>
      <c r="B14" s="8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32">
        <f t="shared" si="1"/>
        <v>2</v>
      </c>
      <c r="M14" s="33">
        <v>0.2</v>
      </c>
      <c r="N14" s="35">
        <v>2</v>
      </c>
      <c r="O14" s="35">
        <v>4</v>
      </c>
      <c r="P14" s="59" t="str">
        <f t="shared" si="3"/>
        <v>понизил</v>
      </c>
      <c r="Q14" s="44">
        <f t="shared" si="2"/>
        <v>-2</v>
      </c>
      <c r="R14" s="176" t="s">
        <v>63</v>
      </c>
      <c r="S14" s="19" t="e">
        <f>#REF!</f>
        <v>#REF!</v>
      </c>
      <c r="T14" s="20">
        <f t="shared" si="0"/>
        <v>0.2</v>
      </c>
      <c r="U14" s="19"/>
      <c r="V14" s="19"/>
      <c r="W14" s="34"/>
      <c r="X14" s="34"/>
      <c r="Y14" s="34"/>
      <c r="Z14" s="34"/>
      <c r="AA14" s="34"/>
      <c r="AB14" s="34"/>
    </row>
    <row r="15" spans="1:28" ht="15.75" x14ac:dyDescent="0.25">
      <c r="A15" s="66">
        <v>70037</v>
      </c>
      <c r="B15" s="8">
        <v>1</v>
      </c>
      <c r="C15" s="8"/>
      <c r="D15" s="8"/>
      <c r="E15" s="8"/>
      <c r="F15" s="8"/>
      <c r="G15" s="8"/>
      <c r="H15" s="8"/>
      <c r="I15" s="8">
        <v>1</v>
      </c>
      <c r="J15" s="8"/>
      <c r="K15" s="8"/>
      <c r="L15" s="32">
        <f t="shared" si="1"/>
        <v>2</v>
      </c>
      <c r="M15" s="33">
        <v>0.2</v>
      </c>
      <c r="N15" s="35">
        <v>2</v>
      </c>
      <c r="O15" s="35">
        <v>4</v>
      </c>
      <c r="P15" s="59" t="str">
        <f t="shared" si="3"/>
        <v>понизил</v>
      </c>
      <c r="Q15" s="44">
        <f t="shared" si="2"/>
        <v>-2</v>
      </c>
      <c r="R15" s="176" t="s">
        <v>63</v>
      </c>
      <c r="S15" s="19" t="e">
        <f>#REF!</f>
        <v>#REF!</v>
      </c>
      <c r="T15" s="20">
        <f t="shared" si="0"/>
        <v>0.2</v>
      </c>
      <c r="U15" s="19"/>
      <c r="V15" s="19"/>
      <c r="W15" s="34"/>
      <c r="X15" s="34"/>
      <c r="Y15" s="34"/>
      <c r="Z15" s="34"/>
      <c r="AA15" s="34"/>
      <c r="AB15" s="34"/>
    </row>
    <row r="16" spans="1:28" ht="15.75" x14ac:dyDescent="0.25">
      <c r="A16" s="66">
        <v>70038</v>
      </c>
      <c r="B16" s="8"/>
      <c r="C16" s="8"/>
      <c r="D16" s="8"/>
      <c r="E16" s="8"/>
      <c r="F16" s="8"/>
      <c r="G16" s="8">
        <v>1</v>
      </c>
      <c r="H16" s="8">
        <v>1</v>
      </c>
      <c r="I16" s="8"/>
      <c r="J16" s="8"/>
      <c r="K16" s="8"/>
      <c r="L16" s="32">
        <f t="shared" si="1"/>
        <v>2</v>
      </c>
      <c r="M16" s="33">
        <v>0.2</v>
      </c>
      <c r="N16" s="35">
        <v>2</v>
      </c>
      <c r="O16" s="35">
        <v>4</v>
      </c>
      <c r="P16" s="59" t="str">
        <f t="shared" si="3"/>
        <v>понизил</v>
      </c>
      <c r="Q16" s="44">
        <f t="shared" si="2"/>
        <v>-2</v>
      </c>
      <c r="R16" s="43" t="s">
        <v>63</v>
      </c>
      <c r="S16" s="19" t="e">
        <f>#REF!</f>
        <v>#REF!</v>
      </c>
      <c r="T16" s="20">
        <f t="shared" si="0"/>
        <v>0.4</v>
      </c>
      <c r="U16" s="19"/>
      <c r="V16" s="19"/>
      <c r="W16" s="34"/>
      <c r="X16" s="34"/>
      <c r="Y16" s="34"/>
      <c r="Z16" s="34"/>
      <c r="AA16" s="34"/>
      <c r="AB16" s="34"/>
    </row>
    <row r="17" spans="1:28" ht="15.75" x14ac:dyDescent="0.25">
      <c r="A17" s="66">
        <v>70039</v>
      </c>
      <c r="B17" s="8">
        <v>1</v>
      </c>
      <c r="C17" s="8">
        <v>1</v>
      </c>
      <c r="D17" s="8">
        <v>1</v>
      </c>
      <c r="E17" s="8"/>
      <c r="F17" s="8"/>
      <c r="G17" s="8"/>
      <c r="H17" s="8"/>
      <c r="I17" s="8">
        <v>1</v>
      </c>
      <c r="J17" s="8"/>
      <c r="K17" s="8"/>
      <c r="L17" s="32">
        <f t="shared" si="1"/>
        <v>4</v>
      </c>
      <c r="M17" s="33">
        <v>0.4</v>
      </c>
      <c r="N17" s="35">
        <v>2</v>
      </c>
      <c r="O17" s="35">
        <v>4</v>
      </c>
      <c r="P17" s="59" t="str">
        <f t="shared" si="3"/>
        <v>понизил</v>
      </c>
      <c r="Q17" s="44">
        <f t="shared" si="2"/>
        <v>-2</v>
      </c>
      <c r="R17" s="176" t="s">
        <v>63</v>
      </c>
      <c r="S17" s="19" t="e">
        <f>#REF!</f>
        <v>#REF!</v>
      </c>
      <c r="T17" s="20">
        <f t="shared" si="0"/>
        <v>0.3</v>
      </c>
      <c r="U17" s="19"/>
      <c r="V17" s="19"/>
      <c r="W17" s="34"/>
      <c r="X17" s="34"/>
      <c r="Y17" s="34"/>
      <c r="Z17" s="34"/>
      <c r="AA17" s="34"/>
      <c r="AB17" s="34"/>
    </row>
    <row r="18" spans="1:28" ht="15.75" x14ac:dyDescent="0.25">
      <c r="A18" s="66">
        <v>70040</v>
      </c>
      <c r="B18" s="8">
        <v>1</v>
      </c>
      <c r="C18" s="8">
        <v>1</v>
      </c>
      <c r="D18" s="8"/>
      <c r="E18" s="8"/>
      <c r="F18" s="8"/>
      <c r="G18" s="8"/>
      <c r="H18" s="8"/>
      <c r="I18" s="8">
        <v>1</v>
      </c>
      <c r="J18" s="8"/>
      <c r="K18" s="8"/>
      <c r="L18" s="32">
        <f t="shared" si="1"/>
        <v>3</v>
      </c>
      <c r="M18" s="33">
        <v>0.3</v>
      </c>
      <c r="N18" s="35">
        <v>3</v>
      </c>
      <c r="O18" s="35">
        <v>4</v>
      </c>
      <c r="P18" s="59" t="str">
        <f t="shared" si="3"/>
        <v>понизил</v>
      </c>
      <c r="Q18" s="44">
        <f t="shared" si="2"/>
        <v>-1</v>
      </c>
      <c r="R18" s="176"/>
      <c r="S18" s="19" t="e">
        <f>#REF!</f>
        <v>#REF!</v>
      </c>
      <c r="T18" s="20">
        <f t="shared" si="0"/>
        <v>0.2</v>
      </c>
      <c r="U18" s="19"/>
      <c r="V18" s="19"/>
      <c r="W18" s="34"/>
      <c r="X18" s="34"/>
      <c r="Y18" s="34"/>
      <c r="Z18" s="34"/>
      <c r="AA18" s="34"/>
      <c r="AB18" s="34"/>
    </row>
    <row r="19" spans="1:28" ht="15.75" x14ac:dyDescent="0.25">
      <c r="A19" s="47">
        <v>70041</v>
      </c>
      <c r="B19" s="8"/>
      <c r="C19" s="8">
        <v>1</v>
      </c>
      <c r="D19" s="8">
        <v>1</v>
      </c>
      <c r="E19" s="8"/>
      <c r="F19" s="8"/>
      <c r="G19" s="8"/>
      <c r="H19" s="8"/>
      <c r="I19" s="8"/>
      <c r="J19" s="8"/>
      <c r="K19" s="8"/>
      <c r="L19" s="32">
        <f t="shared" si="1"/>
        <v>2</v>
      </c>
      <c r="M19" s="33">
        <v>0.2</v>
      </c>
      <c r="N19" s="35">
        <v>2</v>
      </c>
      <c r="O19" s="35">
        <v>4</v>
      </c>
      <c r="P19" s="59" t="str">
        <f t="shared" si="3"/>
        <v>понизил</v>
      </c>
      <c r="Q19" s="44">
        <f t="shared" si="2"/>
        <v>-2</v>
      </c>
      <c r="R19" s="43" t="s">
        <v>63</v>
      </c>
      <c r="S19" s="19" t="e">
        <f>#REF!</f>
        <v>#REF!</v>
      </c>
      <c r="T19" s="20">
        <f t="shared" si="0"/>
        <v>0</v>
      </c>
      <c r="U19" s="19"/>
      <c r="V19" s="19"/>
      <c r="W19" s="34"/>
      <c r="X19" s="34"/>
      <c r="Y19" s="34"/>
      <c r="Z19" s="34"/>
      <c r="AA19" s="34"/>
      <c r="AB19" s="34"/>
    </row>
    <row r="20" spans="1:28" ht="15.75" x14ac:dyDescent="0.25">
      <c r="A20" s="65">
        <v>70042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2">
        <f t="shared" si="1"/>
        <v>0</v>
      </c>
      <c r="M20" s="33">
        <f>L20/$V$6</f>
        <v>0</v>
      </c>
      <c r="N20" s="35">
        <v>2</v>
      </c>
      <c r="O20" s="35">
        <v>4</v>
      </c>
      <c r="P20" s="59" t="str">
        <f t="shared" si="3"/>
        <v>понизил</v>
      </c>
      <c r="Q20" s="44">
        <f t="shared" si="2"/>
        <v>-2</v>
      </c>
      <c r="R20" s="176" t="s">
        <v>63</v>
      </c>
      <c r="S20" s="19" t="e">
        <f>#REF!</f>
        <v>#REF!</v>
      </c>
      <c r="T20" s="20">
        <f t="shared" si="0"/>
        <v>0.1</v>
      </c>
      <c r="U20" s="19"/>
      <c r="V20" s="19"/>
      <c r="W20" s="34"/>
      <c r="X20" s="34"/>
      <c r="Y20" s="34"/>
      <c r="Z20" s="34"/>
      <c r="AA20" s="34"/>
      <c r="AB20" s="34"/>
    </row>
    <row r="21" spans="1:28" ht="15.75" x14ac:dyDescent="0.25">
      <c r="A21" s="66">
        <v>70043</v>
      </c>
      <c r="B21" s="8"/>
      <c r="C21" s="8"/>
      <c r="D21" s="8"/>
      <c r="E21" s="8"/>
      <c r="F21" s="8"/>
      <c r="G21" s="8"/>
      <c r="H21" s="8"/>
      <c r="I21" s="8">
        <v>1</v>
      </c>
      <c r="J21" s="8"/>
      <c r="K21" s="8"/>
      <c r="L21" s="32">
        <f t="shared" si="1"/>
        <v>1</v>
      </c>
      <c r="M21" s="33">
        <v>0.1</v>
      </c>
      <c r="N21" s="35">
        <v>2</v>
      </c>
      <c r="O21" s="35">
        <v>4</v>
      </c>
      <c r="P21" s="59" t="str">
        <f t="shared" si="3"/>
        <v>понизил</v>
      </c>
      <c r="Q21" s="44">
        <f t="shared" si="2"/>
        <v>-2</v>
      </c>
      <c r="R21" s="176" t="s">
        <v>63</v>
      </c>
      <c r="S21" s="19" t="e">
        <f>#REF!</f>
        <v>#REF!</v>
      </c>
      <c r="T21" s="20">
        <f t="shared" ref="T21:T26" si="4">M22</f>
        <v>0.3</v>
      </c>
      <c r="U21" s="19"/>
      <c r="V21" s="19"/>
      <c r="W21" s="34"/>
      <c r="X21" s="34"/>
      <c r="Y21" s="34"/>
      <c r="Z21" s="34"/>
      <c r="AA21" s="34"/>
      <c r="AB21" s="34"/>
    </row>
    <row r="22" spans="1:28" ht="15.75" x14ac:dyDescent="0.25">
      <c r="A22" s="66">
        <v>70044</v>
      </c>
      <c r="B22" s="8">
        <v>1</v>
      </c>
      <c r="C22" s="8"/>
      <c r="D22" s="8">
        <v>1</v>
      </c>
      <c r="E22" s="8"/>
      <c r="F22" s="8"/>
      <c r="G22" s="8"/>
      <c r="H22" s="8"/>
      <c r="I22" s="8"/>
      <c r="J22" s="8"/>
      <c r="K22" s="8">
        <v>1</v>
      </c>
      <c r="L22" s="32">
        <f t="shared" si="1"/>
        <v>3</v>
      </c>
      <c r="M22" s="33">
        <v>0.3</v>
      </c>
      <c r="N22" s="35">
        <v>2</v>
      </c>
      <c r="O22" s="35">
        <v>3</v>
      </c>
      <c r="P22" s="59" t="str">
        <f t="shared" si="3"/>
        <v>понизил</v>
      </c>
      <c r="Q22" s="44" t="s">
        <v>49</v>
      </c>
      <c r="R22" s="43"/>
      <c r="S22" s="19" t="e">
        <f>#REF!</f>
        <v>#REF!</v>
      </c>
      <c r="T22" s="20">
        <f t="shared" si="4"/>
        <v>0.5</v>
      </c>
      <c r="U22" s="19"/>
      <c r="V22" s="19"/>
      <c r="W22" s="34"/>
      <c r="X22" s="34"/>
      <c r="Y22" s="34"/>
      <c r="Z22" s="34"/>
      <c r="AA22" s="34"/>
      <c r="AB22" s="34"/>
    </row>
    <row r="23" spans="1:28" ht="15.75" x14ac:dyDescent="0.25">
      <c r="A23" s="66">
        <v>70045</v>
      </c>
      <c r="B23" s="8">
        <v>1</v>
      </c>
      <c r="C23" s="8"/>
      <c r="D23" s="8"/>
      <c r="E23" s="8"/>
      <c r="F23" s="8"/>
      <c r="G23" s="8">
        <v>1</v>
      </c>
      <c r="H23" s="8">
        <v>1</v>
      </c>
      <c r="I23" s="8">
        <v>1</v>
      </c>
      <c r="J23" s="8"/>
      <c r="K23" s="8">
        <v>1</v>
      </c>
      <c r="L23" s="32">
        <f t="shared" si="1"/>
        <v>5</v>
      </c>
      <c r="M23" s="33">
        <v>0.5</v>
      </c>
      <c r="N23" s="35">
        <v>3</v>
      </c>
      <c r="O23" s="35">
        <v>5</v>
      </c>
      <c r="P23" s="59" t="str">
        <f t="shared" si="3"/>
        <v>понизил</v>
      </c>
      <c r="Q23" s="44">
        <f t="shared" si="2"/>
        <v>-2</v>
      </c>
      <c r="R23" s="43" t="s">
        <v>63</v>
      </c>
      <c r="S23" s="19" t="e">
        <f>#REF!</f>
        <v>#REF!</v>
      </c>
      <c r="T23" s="20">
        <f t="shared" si="4"/>
        <v>0.1</v>
      </c>
      <c r="U23" s="19"/>
      <c r="V23" s="19"/>
      <c r="W23" s="34"/>
      <c r="X23" s="34"/>
      <c r="Y23" s="34"/>
      <c r="Z23" s="34"/>
      <c r="AA23" s="34"/>
      <c r="AB23" s="34"/>
    </row>
    <row r="24" spans="1:28" ht="15.75" x14ac:dyDescent="0.25">
      <c r="A24" s="66">
        <v>70046</v>
      </c>
      <c r="B24" s="8"/>
      <c r="C24" s="8"/>
      <c r="D24" s="8">
        <v>1</v>
      </c>
      <c r="E24" s="8"/>
      <c r="F24" s="8"/>
      <c r="G24" s="8"/>
      <c r="H24" s="8"/>
      <c r="I24" s="8"/>
      <c r="J24" s="8"/>
      <c r="K24" s="8"/>
      <c r="L24" s="32">
        <f t="shared" si="1"/>
        <v>1</v>
      </c>
      <c r="M24" s="33">
        <v>0.1</v>
      </c>
      <c r="N24" s="35">
        <v>2</v>
      </c>
      <c r="O24" s="35">
        <v>4</v>
      </c>
      <c r="P24" s="59" t="str">
        <f t="shared" si="3"/>
        <v>понизил</v>
      </c>
      <c r="Q24" s="44">
        <f t="shared" si="2"/>
        <v>-2</v>
      </c>
      <c r="R24" s="176" t="s">
        <v>63</v>
      </c>
      <c r="S24" s="19" t="e">
        <f>#REF!</f>
        <v>#REF!</v>
      </c>
      <c r="T24" s="20">
        <f t="shared" si="4"/>
        <v>0.2</v>
      </c>
      <c r="U24" s="19"/>
      <c r="V24" s="19"/>
      <c r="W24" s="34"/>
      <c r="X24" s="34"/>
      <c r="Y24" s="34"/>
      <c r="Z24" s="34"/>
      <c r="AA24" s="34"/>
      <c r="AB24" s="34"/>
    </row>
    <row r="25" spans="1:28" ht="15.75" x14ac:dyDescent="0.25">
      <c r="A25" s="66">
        <v>70047</v>
      </c>
      <c r="B25" s="8">
        <v>1</v>
      </c>
      <c r="C25" s="8"/>
      <c r="D25" s="8">
        <v>1</v>
      </c>
      <c r="E25" s="8"/>
      <c r="F25" s="8"/>
      <c r="G25" s="8"/>
      <c r="H25" s="8"/>
      <c r="I25" s="8"/>
      <c r="J25" s="8"/>
      <c r="K25" s="8"/>
      <c r="L25" s="32">
        <f t="shared" si="1"/>
        <v>2</v>
      </c>
      <c r="M25" s="33">
        <v>0.2</v>
      </c>
      <c r="N25" s="35">
        <v>2</v>
      </c>
      <c r="O25" s="35">
        <v>3</v>
      </c>
      <c r="P25" s="59" t="str">
        <f t="shared" si="3"/>
        <v>понизил</v>
      </c>
      <c r="Q25" s="44">
        <f t="shared" si="2"/>
        <v>-1</v>
      </c>
      <c r="R25" s="176"/>
      <c r="S25" s="19" t="e">
        <f>#REF!</f>
        <v>#REF!</v>
      </c>
      <c r="T25" s="20">
        <f t="shared" si="4"/>
        <v>0.3</v>
      </c>
      <c r="U25" s="19"/>
      <c r="V25" s="19"/>
      <c r="W25" s="34"/>
      <c r="X25" s="34"/>
      <c r="Y25" s="34"/>
      <c r="Z25" s="34"/>
      <c r="AA25" s="34"/>
      <c r="AB25" s="34"/>
    </row>
    <row r="26" spans="1:28" ht="15.75" x14ac:dyDescent="0.25">
      <c r="A26" s="66">
        <v>70048</v>
      </c>
      <c r="B26" s="8"/>
      <c r="C26" s="8"/>
      <c r="D26" s="8"/>
      <c r="E26" s="8"/>
      <c r="F26" s="8"/>
      <c r="G26" s="8"/>
      <c r="H26" s="8"/>
      <c r="I26" s="8">
        <v>1</v>
      </c>
      <c r="J26" s="8">
        <v>1</v>
      </c>
      <c r="K26" s="8">
        <v>1</v>
      </c>
      <c r="L26" s="32">
        <f t="shared" si="1"/>
        <v>3</v>
      </c>
      <c r="M26" s="33">
        <v>0.3</v>
      </c>
      <c r="N26" s="35">
        <v>2</v>
      </c>
      <c r="O26" s="35">
        <v>5</v>
      </c>
      <c r="P26" s="59" t="str">
        <f t="shared" si="3"/>
        <v>понизил</v>
      </c>
      <c r="Q26" s="44">
        <f t="shared" si="2"/>
        <v>-3</v>
      </c>
      <c r="R26" s="43" t="s">
        <v>63</v>
      </c>
      <c r="S26" s="19" t="e">
        <f>#REF!</f>
        <v>#REF!</v>
      </c>
      <c r="T26" s="20">
        <f t="shared" si="4"/>
        <v>0.2</v>
      </c>
      <c r="U26" s="19"/>
      <c r="V26" s="19"/>
      <c r="W26" s="34"/>
      <c r="X26" s="34"/>
      <c r="Y26" s="34"/>
      <c r="Z26" s="34"/>
      <c r="AA26" s="34"/>
      <c r="AB26" s="34"/>
    </row>
    <row r="27" spans="1:28" ht="15.75" x14ac:dyDescent="0.25">
      <c r="A27" s="66">
        <v>70049</v>
      </c>
      <c r="B27" s="8"/>
      <c r="C27" s="8"/>
      <c r="D27" s="8">
        <v>1</v>
      </c>
      <c r="E27" s="8"/>
      <c r="F27" s="8"/>
      <c r="G27" s="8"/>
      <c r="H27" s="8">
        <v>1</v>
      </c>
      <c r="I27" s="8"/>
      <c r="J27" s="8"/>
      <c r="K27" s="8"/>
      <c r="L27" s="32">
        <f t="shared" si="1"/>
        <v>2</v>
      </c>
      <c r="M27" s="33">
        <v>0.2</v>
      </c>
      <c r="N27" s="35">
        <v>2</v>
      </c>
      <c r="O27" s="35">
        <v>4</v>
      </c>
      <c r="P27" s="59" t="str">
        <f t="shared" si="3"/>
        <v>понизил</v>
      </c>
      <c r="Q27" s="44">
        <f t="shared" si="2"/>
        <v>-2</v>
      </c>
      <c r="R27" s="176" t="s">
        <v>63</v>
      </c>
      <c r="S27" s="19" t="e">
        <f>#REF!</f>
        <v>#REF!</v>
      </c>
      <c r="T27" s="20" t="e">
        <f>#REF!</f>
        <v>#REF!</v>
      </c>
      <c r="U27" s="19"/>
      <c r="V27" s="19"/>
      <c r="W27" s="34"/>
      <c r="X27" s="34"/>
      <c r="Y27" s="34"/>
      <c r="Z27" s="34"/>
      <c r="AA27" s="34"/>
      <c r="AB27" s="34"/>
    </row>
    <row r="28" spans="1:28" ht="15.75" x14ac:dyDescent="0.25">
      <c r="A28" s="66">
        <v>70051</v>
      </c>
      <c r="B28" s="8">
        <v>1</v>
      </c>
      <c r="C28" s="8">
        <v>1</v>
      </c>
      <c r="D28" s="8">
        <v>1</v>
      </c>
      <c r="E28" s="8"/>
      <c r="F28" s="8"/>
      <c r="G28" s="8"/>
      <c r="H28" s="8"/>
      <c r="I28" s="8">
        <v>1</v>
      </c>
      <c r="J28" s="8"/>
      <c r="K28" s="8">
        <v>1</v>
      </c>
      <c r="L28" s="32">
        <f t="shared" si="1"/>
        <v>5</v>
      </c>
      <c r="M28" s="33">
        <v>0.5</v>
      </c>
      <c r="N28" s="35">
        <v>2</v>
      </c>
      <c r="O28" s="35">
        <v>5</v>
      </c>
      <c r="P28" s="59" t="str">
        <f t="shared" si="3"/>
        <v>понизил</v>
      </c>
      <c r="Q28" s="44">
        <f t="shared" si="2"/>
        <v>-3</v>
      </c>
      <c r="R28" s="176" t="s">
        <v>63</v>
      </c>
      <c r="S28" s="19" t="e">
        <f>#REF!</f>
        <v>#REF!</v>
      </c>
      <c r="T28" s="20">
        <f>M28</f>
        <v>0.5</v>
      </c>
      <c r="U28" s="19"/>
      <c r="V28" s="19"/>
      <c r="W28" s="34"/>
      <c r="X28" s="34"/>
      <c r="Y28" s="34"/>
      <c r="Z28" s="34"/>
      <c r="AA28" s="34"/>
      <c r="AB28" s="34"/>
    </row>
    <row r="29" spans="1:28" ht="15.75" x14ac:dyDescent="0.25">
      <c r="A29" s="47">
        <v>70052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32">
        <f t="shared" si="1"/>
        <v>0</v>
      </c>
      <c r="M29" s="33">
        <f>L29/$V$6</f>
        <v>0</v>
      </c>
      <c r="N29" s="35">
        <v>2</v>
      </c>
      <c r="O29" s="35">
        <v>3</v>
      </c>
      <c r="P29" s="59" t="str">
        <f t="shared" si="3"/>
        <v>понизил</v>
      </c>
      <c r="Q29" s="44">
        <f t="shared" si="2"/>
        <v>-1</v>
      </c>
      <c r="R29" s="43"/>
      <c r="S29" s="19" t="e">
        <f>#REF!</f>
        <v>#REF!</v>
      </c>
      <c r="T29" s="20">
        <f>M29</f>
        <v>0</v>
      </c>
      <c r="U29" s="19"/>
      <c r="V29" s="19"/>
      <c r="W29" s="34"/>
      <c r="X29" s="34"/>
      <c r="Y29" s="34"/>
      <c r="Z29" s="34"/>
      <c r="AA29" s="34"/>
      <c r="AB29" s="34"/>
    </row>
    <row r="30" spans="1:28" ht="15.75" x14ac:dyDescent="0.25">
      <c r="A30" s="65">
        <v>70053</v>
      </c>
      <c r="B30" s="8"/>
      <c r="C30" s="8"/>
      <c r="D30" s="8"/>
      <c r="E30" s="8"/>
      <c r="F30" s="8"/>
      <c r="G30" s="8"/>
      <c r="H30" s="8"/>
      <c r="I30" s="8">
        <v>1</v>
      </c>
      <c r="J30" s="8"/>
      <c r="K30" s="8"/>
      <c r="L30" s="32">
        <f t="shared" si="1"/>
        <v>1</v>
      </c>
      <c r="M30" s="33">
        <v>0.1</v>
      </c>
      <c r="N30" s="35">
        <v>2</v>
      </c>
      <c r="O30" s="35">
        <v>4</v>
      </c>
      <c r="P30" s="59" t="str">
        <f t="shared" si="3"/>
        <v>понизил</v>
      </c>
      <c r="Q30" s="44">
        <f t="shared" si="2"/>
        <v>-2</v>
      </c>
      <c r="R30" s="43" t="s">
        <v>63</v>
      </c>
      <c r="S30" s="19" t="e">
        <f>#REF!</f>
        <v>#REF!</v>
      </c>
      <c r="T30" s="20">
        <f>M30</f>
        <v>0.1</v>
      </c>
      <c r="U30" s="19"/>
      <c r="V30" s="19"/>
      <c r="W30" s="34"/>
      <c r="X30" s="34"/>
      <c r="Y30" s="34"/>
      <c r="Z30" s="34"/>
      <c r="AA30" s="34"/>
      <c r="AB30" s="34"/>
    </row>
    <row r="31" spans="1:28" ht="16.5" thickBot="1" x14ac:dyDescent="0.3">
      <c r="A31" s="68"/>
      <c r="B31" s="27">
        <f t="shared" ref="B31:K31" si="5">COUNTIF(B10:B30,"1")</f>
        <v>11</v>
      </c>
      <c r="C31" s="27">
        <f t="shared" si="5"/>
        <v>4</v>
      </c>
      <c r="D31" s="27">
        <f t="shared" si="5"/>
        <v>8</v>
      </c>
      <c r="E31" s="27">
        <f t="shared" si="5"/>
        <v>0</v>
      </c>
      <c r="F31" s="27">
        <f t="shared" si="5"/>
        <v>0</v>
      </c>
      <c r="G31" s="27">
        <f t="shared" si="5"/>
        <v>2</v>
      </c>
      <c r="H31" s="27">
        <f t="shared" si="5"/>
        <v>3</v>
      </c>
      <c r="I31" s="27">
        <f t="shared" si="5"/>
        <v>9</v>
      </c>
      <c r="J31" s="27">
        <f t="shared" si="5"/>
        <v>2</v>
      </c>
      <c r="K31" s="27">
        <f t="shared" si="5"/>
        <v>5</v>
      </c>
      <c r="L31" s="72"/>
      <c r="M31" s="73"/>
      <c r="N31" s="37"/>
      <c r="O31" s="37"/>
      <c r="P31" s="36"/>
      <c r="Q31" s="46"/>
      <c r="R31" s="176" t="s">
        <v>63</v>
      </c>
    </row>
    <row r="32" spans="1:28" x14ac:dyDescent="0.25">
      <c r="B32" s="28">
        <f>B31/Анализ!$I$5</f>
        <v>0.55000000000000004</v>
      </c>
      <c r="C32" s="28">
        <f>C31/Анализ!$I$5</f>
        <v>0.2</v>
      </c>
      <c r="D32" s="28">
        <f>D31/Анализ!$I$5</f>
        <v>0.4</v>
      </c>
      <c r="E32" s="28">
        <f>E31/Анализ!$I$5</f>
        <v>0</v>
      </c>
      <c r="F32" s="28">
        <f>F31/Анализ!$I$5</f>
        <v>0</v>
      </c>
      <c r="G32" s="28">
        <f>G31/Анализ!$I$5</f>
        <v>0.1</v>
      </c>
      <c r="H32" s="28">
        <f>H31/Анализ!$I$5</f>
        <v>0.15</v>
      </c>
      <c r="I32" s="28">
        <f>I31/Анализ!$I$5</f>
        <v>0.45</v>
      </c>
      <c r="J32" s="28">
        <f>J31/Анализ!$I$5</f>
        <v>0.1</v>
      </c>
      <c r="K32" s="28">
        <f>K31/Анализ!$I$5</f>
        <v>0.25</v>
      </c>
      <c r="Q32" s="19" t="s">
        <v>36</v>
      </c>
      <c r="R32" s="176" t="s">
        <v>63</v>
      </c>
    </row>
    <row r="49" spans="18:29" x14ac:dyDescent="0.25">
      <c r="R49" s="45"/>
      <c r="T49" s="12"/>
    </row>
    <row r="50" spans="18:29" x14ac:dyDescent="0.25">
      <c r="R50" s="45"/>
    </row>
    <row r="51" spans="18:29" x14ac:dyDescent="0.25">
      <c r="R51" s="19" t="s">
        <v>37</v>
      </c>
      <c r="S51" s="19" t="s">
        <v>38</v>
      </c>
    </row>
    <row r="52" spans="18:29" x14ac:dyDescent="0.25">
      <c r="AA52" s="19">
        <f>COUNTIF(P10:P30,"подтвердил")</f>
        <v>0</v>
      </c>
      <c r="AB52" s="19">
        <f>COUNTIF(P10:P30,"понизил")</f>
        <v>21</v>
      </c>
      <c r="AC52" s="19">
        <f>COUNTIF(P10:P30,"повысил")</f>
        <v>0</v>
      </c>
    </row>
  </sheetData>
  <mergeCells count="3">
    <mergeCell ref="B2:V4"/>
    <mergeCell ref="D6:P7"/>
    <mergeCell ref="L31:M31"/>
  </mergeCells>
  <conditionalFormatting sqref="Q10:Q30">
    <cfRule type="cellIs" dxfId="6" priority="6" operator="lessThanOrEqual">
      <formula>-2</formula>
    </cfRule>
  </conditionalFormatting>
  <conditionalFormatting sqref="P10:P30">
    <cfRule type="containsText" dxfId="5" priority="1" operator="containsText" text="подтвердил">
      <formula>NOT(ISERROR(SEARCH("подтвердил",P10)))</formula>
    </cfRule>
    <cfRule type="containsText" dxfId="4" priority="2" operator="containsText" text="подтвердил">
      <formula>NOT(ISERROR(SEARCH("подтвердил",P10)))</formula>
    </cfRule>
    <cfRule type="containsText" dxfId="3" priority="3" operator="containsText" text="повысил">
      <formula>NOT(ISERROR(SEARCH("повысил",P10)))</formula>
    </cfRule>
    <cfRule type="containsText" dxfId="2" priority="4" operator="containsText" text="понизил">
      <formula>NOT(ISERROR(SEARCH("понизил",P10)))</formula>
    </cfRule>
    <cfRule type="containsText" dxfId="1" priority="5" operator="containsText" text="потвердил">
      <formula>NOT(ISERROR(SEARCH("потвердил",P10)))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12" zoomScale="85" zoomScaleNormal="85" workbookViewId="0">
      <selection activeCell="E23" sqref="E23:X23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109" t="s">
        <v>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1"/>
    </row>
    <row r="3" spans="1:29" ht="21" x14ac:dyDescent="0.35">
      <c r="C3" s="126" t="s">
        <v>22</v>
      </c>
      <c r="D3" s="126"/>
      <c r="E3" s="126"/>
      <c r="F3" s="127"/>
      <c r="G3" s="5"/>
      <c r="H3" s="6"/>
      <c r="I3" s="112"/>
      <c r="J3" s="112"/>
      <c r="M3" s="9">
        <v>2020</v>
      </c>
      <c r="O3" s="113" t="s">
        <v>0</v>
      </c>
      <c r="P3" s="100"/>
      <c r="Q3" s="100"/>
      <c r="R3" s="100"/>
      <c r="S3" s="100"/>
      <c r="T3" s="100"/>
      <c r="U3" s="100"/>
      <c r="V3" s="100"/>
      <c r="W3" s="100"/>
      <c r="X3" s="114"/>
    </row>
    <row r="4" spans="1:29" ht="15.75" x14ac:dyDescent="0.25">
      <c r="A4" s="120" t="s">
        <v>1</v>
      </c>
      <c r="B4" s="121"/>
      <c r="C4" s="121"/>
      <c r="D4" s="121"/>
      <c r="E4" s="121"/>
      <c r="F4" s="121"/>
      <c r="G4" s="122" t="s">
        <v>8</v>
      </c>
      <c r="H4" s="122"/>
      <c r="I4" s="122"/>
      <c r="J4" s="122"/>
      <c r="K4" s="123"/>
      <c r="L4" s="123"/>
      <c r="M4" s="123"/>
      <c r="N4" s="123"/>
      <c r="O4" s="122"/>
      <c r="P4" s="122"/>
      <c r="Q4" s="122"/>
      <c r="R4" s="124"/>
      <c r="S4" s="124"/>
      <c r="T4" s="124"/>
      <c r="U4" s="124"/>
      <c r="V4" s="124"/>
      <c r="W4" s="124"/>
      <c r="X4" s="125"/>
    </row>
    <row r="5" spans="1:29" ht="19.5" x14ac:dyDescent="0.35">
      <c r="A5" s="11" t="s">
        <v>2</v>
      </c>
      <c r="B5" s="10"/>
      <c r="C5" s="10"/>
      <c r="D5" s="117" t="s">
        <v>14</v>
      </c>
      <c r="E5" s="118"/>
      <c r="F5" s="118"/>
      <c r="G5" s="118"/>
      <c r="H5" s="119"/>
      <c r="I5" s="26">
        <v>20</v>
      </c>
      <c r="J5" s="13"/>
      <c r="K5" s="16"/>
      <c r="L5" s="17"/>
      <c r="M5" s="17"/>
      <c r="N5" s="18"/>
      <c r="O5" s="115"/>
      <c r="P5" s="115"/>
      <c r="Q5" s="115"/>
      <c r="R5" s="115"/>
      <c r="S5" s="115"/>
      <c r="T5" s="115"/>
      <c r="U5" s="115"/>
      <c r="V5" s="115"/>
      <c r="W5" s="115"/>
      <c r="X5" s="116"/>
    </row>
    <row r="6" spans="1:29" ht="31.5" customHeight="1" x14ac:dyDescent="0.25">
      <c r="A6" s="106" t="s">
        <v>3</v>
      </c>
      <c r="B6" s="107"/>
      <c r="C6" s="107" t="s">
        <v>4</v>
      </c>
      <c r="D6" s="107"/>
      <c r="E6" s="108" t="s">
        <v>15</v>
      </c>
      <c r="F6" s="108"/>
      <c r="G6" s="39">
        <v>5</v>
      </c>
      <c r="H6" s="39">
        <v>4</v>
      </c>
      <c r="I6" s="39">
        <v>3</v>
      </c>
      <c r="J6" s="39">
        <v>2</v>
      </c>
      <c r="K6" s="14" t="s">
        <v>11</v>
      </c>
      <c r="L6" s="14" t="s">
        <v>12</v>
      </c>
      <c r="M6" s="15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103" t="s">
        <v>50</v>
      </c>
      <c r="B7" s="103"/>
      <c r="C7" s="104">
        <v>22</v>
      </c>
      <c r="D7" s="104"/>
      <c r="E7" s="105">
        <v>21</v>
      </c>
      <c r="F7" s="105"/>
      <c r="G7" s="40">
        <f>Поэлементный!Y2</f>
        <v>0</v>
      </c>
      <c r="H7" s="40">
        <f>Поэлементный!Y3</f>
        <v>0</v>
      </c>
      <c r="I7" s="40">
        <f>Поэлементный!Y4</f>
        <v>2</v>
      </c>
      <c r="J7" s="40">
        <v>19</v>
      </c>
      <c r="K7" s="24">
        <f>(G7+H7)/E7</f>
        <v>0</v>
      </c>
      <c r="L7" s="24">
        <f>(G7+H7+I7)/E7</f>
        <v>9.5238095238095233E-2</v>
      </c>
      <c r="M7" s="25">
        <f>J7/E7</f>
        <v>0.90476190476190477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8" t="s">
        <v>5</v>
      </c>
      <c r="B8" s="89"/>
      <c r="C8" s="89"/>
      <c r="D8" s="89"/>
      <c r="E8" s="90" t="s">
        <v>6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</row>
    <row r="9" spans="1:29" ht="15.75" x14ac:dyDescent="0.25">
      <c r="A9" s="88"/>
      <c r="B9" s="89"/>
      <c r="C9" s="89"/>
      <c r="D9" s="89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>
        <f>Поэлементный!J9</f>
        <v>9</v>
      </c>
      <c r="N9" s="42">
        <f>Поэлементный!K9</f>
        <v>10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82" t="str">
        <f>A7</f>
        <v>7б</v>
      </c>
      <c r="B10" s="83"/>
      <c r="C10" s="83"/>
      <c r="D10" s="84"/>
      <c r="E10" s="22">
        <f>Поэлементный!B31</f>
        <v>11</v>
      </c>
      <c r="F10" s="22">
        <f>Поэлементный!C31</f>
        <v>4</v>
      </c>
      <c r="G10" s="22">
        <f>Поэлементный!D31</f>
        <v>8</v>
      </c>
      <c r="H10" s="22">
        <f>Поэлементный!E31</f>
        <v>0</v>
      </c>
      <c r="I10" s="22">
        <f>Поэлементный!F31</f>
        <v>0</v>
      </c>
      <c r="J10" s="22">
        <f>Поэлементный!G31</f>
        <v>2</v>
      </c>
      <c r="K10" s="22">
        <f>Поэлементный!H31</f>
        <v>3</v>
      </c>
      <c r="L10" s="22">
        <f>Поэлементный!I31</f>
        <v>9</v>
      </c>
      <c r="M10" s="22">
        <f>Поэлементный!J31</f>
        <v>2</v>
      </c>
      <c r="N10" s="22">
        <f>Поэлементный!K31</f>
        <v>5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85"/>
      <c r="B11" s="86"/>
      <c r="C11" s="86"/>
      <c r="D11" s="87"/>
      <c r="E11" s="23">
        <f>E10/$E$7</f>
        <v>0.52380952380952384</v>
      </c>
      <c r="F11" s="23">
        <f t="shared" ref="F11:P11" si="0">F10/$E$7</f>
        <v>0.19047619047619047</v>
      </c>
      <c r="G11" s="23">
        <f t="shared" si="0"/>
        <v>0.38095238095238093</v>
      </c>
      <c r="H11" s="23">
        <f t="shared" si="0"/>
        <v>0</v>
      </c>
      <c r="I11" s="23">
        <f t="shared" si="0"/>
        <v>0</v>
      </c>
      <c r="J11" s="23">
        <f t="shared" si="0"/>
        <v>9.5238095238095233E-2</v>
      </c>
      <c r="K11" s="23">
        <f t="shared" si="0"/>
        <v>0.14285714285714285</v>
      </c>
      <c r="L11" s="23">
        <f t="shared" si="0"/>
        <v>0.42857142857142855</v>
      </c>
      <c r="M11" s="23">
        <f t="shared" si="0"/>
        <v>9.5238095238095233E-2</v>
      </c>
      <c r="N11" s="23">
        <f t="shared" si="0"/>
        <v>0.23809523809523808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96" t="s">
        <v>28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1:29" ht="19.899999999999999" customHeight="1" x14ac:dyDescent="0.25">
      <c r="A13" s="99" t="s">
        <v>7</v>
      </c>
      <c r="B13" s="100"/>
      <c r="C13" s="100"/>
      <c r="D13" s="101"/>
      <c r="E13" s="102" t="s">
        <v>26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9" ht="19.899999999999999" customHeight="1" x14ac:dyDescent="0.25">
      <c r="A14" s="93">
        <v>1</v>
      </c>
      <c r="B14" s="94"/>
      <c r="C14" s="94"/>
      <c r="D14" s="95"/>
      <c r="E14" s="79" t="s">
        <v>51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1"/>
    </row>
    <row r="15" spans="1:29" ht="19.899999999999999" customHeight="1" x14ac:dyDescent="0.25">
      <c r="A15" s="76">
        <v>2</v>
      </c>
      <c r="B15" s="77"/>
      <c r="C15" s="77"/>
      <c r="D15" s="78"/>
      <c r="E15" s="79" t="s">
        <v>52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</row>
    <row r="16" spans="1:29" ht="36" customHeight="1" x14ac:dyDescent="0.25">
      <c r="A16" s="76">
        <v>3</v>
      </c>
      <c r="B16" s="77"/>
      <c r="C16" s="77"/>
      <c r="D16" s="78"/>
      <c r="E16" s="79" t="s">
        <v>53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1"/>
    </row>
    <row r="17" spans="1:24" ht="54" customHeight="1" x14ac:dyDescent="0.25">
      <c r="A17" s="76">
        <v>4</v>
      </c>
      <c r="B17" s="77"/>
      <c r="C17" s="77"/>
      <c r="D17" s="78"/>
      <c r="E17" s="79" t="s">
        <v>54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</row>
    <row r="18" spans="1:24" ht="36" customHeight="1" x14ac:dyDescent="0.25">
      <c r="A18" s="76">
        <v>5</v>
      </c>
      <c r="B18" s="77"/>
      <c r="C18" s="77"/>
      <c r="D18" s="78"/>
      <c r="E18" s="79" t="s">
        <v>55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</row>
    <row r="19" spans="1:24" ht="54" customHeight="1" x14ac:dyDescent="0.25">
      <c r="A19" s="76">
        <v>6</v>
      </c>
      <c r="B19" s="77"/>
      <c r="C19" s="77"/>
      <c r="D19" s="78"/>
      <c r="E19" s="79" t="s">
        <v>56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</row>
    <row r="20" spans="1:24" ht="36" customHeight="1" x14ac:dyDescent="0.25">
      <c r="A20" s="76">
        <v>7</v>
      </c>
      <c r="B20" s="77"/>
      <c r="C20" s="77"/>
      <c r="D20" s="78"/>
      <c r="E20" s="79" t="s">
        <v>57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1"/>
    </row>
    <row r="21" spans="1:24" ht="36" customHeight="1" x14ac:dyDescent="0.25">
      <c r="A21" s="76">
        <v>8</v>
      </c>
      <c r="B21" s="77"/>
      <c r="C21" s="77"/>
      <c r="D21" s="78"/>
      <c r="E21" s="79" t="s">
        <v>58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</row>
    <row r="22" spans="1:24" ht="36" customHeight="1" x14ac:dyDescent="0.25">
      <c r="A22" s="76">
        <v>9</v>
      </c>
      <c r="B22" s="77"/>
      <c r="C22" s="77"/>
      <c r="D22" s="78"/>
      <c r="E22" s="79" t="s">
        <v>59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</row>
    <row r="23" spans="1:24" ht="19.899999999999999" customHeight="1" x14ac:dyDescent="0.25">
      <c r="A23" s="76">
        <v>10</v>
      </c>
      <c r="B23" s="77"/>
      <c r="C23" s="77"/>
      <c r="D23" s="78"/>
      <c r="E23" s="79" t="s">
        <v>60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</row>
    <row r="24" spans="1:24" ht="19.899999999999999" customHeight="1" x14ac:dyDescent="0.3">
      <c r="A24" s="74">
        <v>11</v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24" ht="19.899999999999999" customHeight="1" x14ac:dyDescent="0.3">
      <c r="A25" s="74">
        <v>12</v>
      </c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19.899999999999999" customHeight="1" x14ac:dyDescent="0.3">
      <c r="A26" s="74">
        <v>13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spans="1:24" ht="19.899999999999999" customHeight="1" x14ac:dyDescent="0.3">
      <c r="A27" s="74">
        <v>14</v>
      </c>
      <c r="B27" s="74"/>
      <c r="C27" s="74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spans="1:24" ht="19.899999999999999" customHeight="1" x14ac:dyDescent="0.3">
      <c r="A28" s="74">
        <v>15</v>
      </c>
      <c r="B28" s="74"/>
      <c r="C28" s="74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1:24" ht="19.899999999999999" customHeight="1" x14ac:dyDescent="0.3">
      <c r="A29" s="74">
        <v>16</v>
      </c>
      <c r="B29" s="74"/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ht="19.899999999999999" customHeight="1" x14ac:dyDescent="0.3">
      <c r="A30" s="74">
        <v>17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ht="19.899999999999999" customHeight="1" x14ac:dyDescent="0.3">
      <c r="A31" s="74">
        <v>18</v>
      </c>
      <c r="B31" s="74"/>
      <c r="C31" s="74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1:24" ht="19.899999999999999" customHeight="1" x14ac:dyDescent="0.3">
      <c r="A32" s="74">
        <v>19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  <row r="33" spans="1:24" ht="19.899999999999999" customHeight="1" x14ac:dyDescent="0.3">
      <c r="A33" s="74">
        <v>20</v>
      </c>
      <c r="B33" s="74"/>
      <c r="C33" s="74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7" sqref="A7:R7"/>
    </sheetView>
  </sheetViews>
  <sheetFormatPr defaultRowHeight="15" x14ac:dyDescent="0.25"/>
  <sheetData>
    <row r="1" spans="1:18" ht="21" thickBot="1" x14ac:dyDescent="0.4">
      <c r="A1" s="148" t="str">
        <f>Анализ!A2</f>
        <v xml:space="preserve">Анализ ВПР в рамках класса  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  <c r="P1" s="150"/>
      <c r="Q1" s="150"/>
      <c r="R1" s="150"/>
    </row>
    <row r="2" spans="1:18" ht="15.75" x14ac:dyDescent="0.25">
      <c r="A2" s="151" t="s">
        <v>13</v>
      </c>
      <c r="B2" s="152"/>
      <c r="C2" s="152"/>
      <c r="D2" s="152"/>
      <c r="E2" s="152"/>
      <c r="F2" s="153"/>
      <c r="H2" t="s">
        <v>27</v>
      </c>
      <c r="I2" s="112"/>
      <c r="J2" s="112"/>
      <c r="K2" s="164"/>
      <c r="L2" s="165"/>
      <c r="M2" s="165"/>
      <c r="N2" s="166"/>
      <c r="O2" s="121" t="str">
        <f>Анализ!O3</f>
        <v>учебный год</v>
      </c>
      <c r="P2" s="121"/>
      <c r="Q2" s="121"/>
      <c r="R2" s="121"/>
    </row>
    <row r="3" spans="1:18" ht="16.5" thickBot="1" x14ac:dyDescent="0.3">
      <c r="A3" s="120" t="s">
        <v>1</v>
      </c>
      <c r="B3" s="121"/>
      <c r="C3" s="121"/>
      <c r="D3" s="121"/>
      <c r="E3" s="121"/>
      <c r="F3" s="121"/>
      <c r="G3" s="157" t="str">
        <f>Анализ!G4</f>
        <v>Иванов Иван Иванович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5.75" x14ac:dyDescent="0.25">
      <c r="A4" s="154" t="s">
        <v>9</v>
      </c>
      <c r="B4" s="155"/>
      <c r="C4" s="155"/>
      <c r="D4" s="155"/>
      <c r="E4" s="155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8" customHeight="1" x14ac:dyDescent="0.25">
      <c r="A5" s="79" t="s">
        <v>61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160"/>
    </row>
    <row r="6" spans="1:18" ht="18" customHeight="1" x14ac:dyDescent="0.25">
      <c r="A6" s="79" t="s">
        <v>62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60"/>
    </row>
    <row r="7" spans="1:18" ht="76.5" x14ac:dyDescent="0.25">
      <c r="A7" s="62" t="s">
        <v>62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spans="1:18" ht="14.45" x14ac:dyDescent="0.3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/>
    </row>
    <row r="9" spans="1:18" ht="15.75" x14ac:dyDescent="0.25">
      <c r="A9" s="158" t="s">
        <v>10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9"/>
    </row>
    <row r="10" spans="1:18" thickBot="1" x14ac:dyDescent="0.35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</row>
    <row r="11" spans="1:18" thickBot="1" x14ac:dyDescent="0.3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thickBot="1" x14ac:dyDescent="0.3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thickBot="1" x14ac:dyDescent="0.3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</row>
    <row r="14" spans="1:18" thickBot="1" x14ac:dyDescent="0.3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</row>
    <row r="15" spans="1:18" thickBot="1" x14ac:dyDescent="0.3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</row>
    <row r="16" spans="1:18" thickBot="1" x14ac:dyDescent="0.3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</row>
    <row r="17" spans="1:18" thickBot="1" x14ac:dyDescent="0.3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4"/>
    </row>
    <row r="18" spans="1:18" thickBot="1" x14ac:dyDescent="0.3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</row>
    <row r="19" spans="1:18" ht="14.45" x14ac:dyDescent="0.3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</row>
    <row r="20" spans="1:18" ht="15.75" x14ac:dyDescent="0.25">
      <c r="A20" s="142" t="s">
        <v>21</v>
      </c>
      <c r="B20" s="143"/>
      <c r="C20" s="138" t="s">
        <v>19</v>
      </c>
      <c r="D20" s="138"/>
      <c r="E20" s="138"/>
      <c r="F20" s="138"/>
      <c r="G20" s="138"/>
      <c r="H20" s="138"/>
      <c r="I20" s="138"/>
      <c r="J20" s="139" t="s">
        <v>21</v>
      </c>
      <c r="K20" s="140"/>
      <c r="L20" s="141" t="s">
        <v>20</v>
      </c>
      <c r="M20" s="139"/>
      <c r="N20" s="139"/>
      <c r="O20" s="139"/>
      <c r="P20" s="139"/>
      <c r="Q20" s="139"/>
      <c r="R20" s="140"/>
    </row>
    <row r="21" spans="1:18" ht="15.6" x14ac:dyDescent="0.3">
      <c r="A21" s="128"/>
      <c r="B21" s="128"/>
      <c r="C21" s="129"/>
      <c r="D21" s="129"/>
      <c r="E21" s="129"/>
      <c r="F21" s="129"/>
      <c r="G21" s="129"/>
      <c r="H21" s="129"/>
      <c r="I21" s="129"/>
      <c r="J21" s="130"/>
      <c r="K21" s="131"/>
      <c r="L21" s="144"/>
      <c r="M21" s="130"/>
      <c r="N21" s="130"/>
      <c r="O21" s="130"/>
      <c r="P21" s="130"/>
      <c r="Q21" s="130"/>
      <c r="R21" s="131"/>
    </row>
    <row r="22" spans="1:18" ht="15.6" x14ac:dyDescent="0.3">
      <c r="A22" s="128"/>
      <c r="B22" s="128"/>
      <c r="C22" s="129"/>
      <c r="D22" s="129"/>
      <c r="E22" s="129"/>
      <c r="F22" s="129"/>
      <c r="G22" s="129"/>
      <c r="H22" s="129"/>
      <c r="I22" s="129"/>
      <c r="J22" s="130"/>
      <c r="K22" s="131"/>
      <c r="L22" s="144"/>
      <c r="M22" s="130"/>
      <c r="N22" s="130"/>
      <c r="O22" s="130"/>
      <c r="P22" s="130"/>
      <c r="Q22" s="130"/>
      <c r="R22" s="131"/>
    </row>
    <row r="23" spans="1:18" ht="15.6" x14ac:dyDescent="0.3">
      <c r="A23" s="128"/>
      <c r="B23" s="128"/>
      <c r="C23" s="129"/>
      <c r="D23" s="129"/>
      <c r="E23" s="129"/>
      <c r="F23" s="129"/>
      <c r="G23" s="129"/>
      <c r="H23" s="129"/>
      <c r="I23" s="129"/>
      <c r="J23" s="130"/>
      <c r="K23" s="131"/>
      <c r="L23" s="144"/>
      <c r="M23" s="130"/>
      <c r="N23" s="130"/>
      <c r="O23" s="130"/>
      <c r="P23" s="130"/>
      <c r="Q23" s="130"/>
      <c r="R23" s="131"/>
    </row>
    <row r="24" spans="1:18" ht="15.6" x14ac:dyDescent="0.3">
      <c r="A24" s="128"/>
      <c r="B24" s="128"/>
      <c r="C24" s="129"/>
      <c r="D24" s="129"/>
      <c r="E24" s="129"/>
      <c r="F24" s="129"/>
      <c r="G24" s="129"/>
      <c r="H24" s="129"/>
      <c r="I24" s="129"/>
      <c r="J24" s="130"/>
      <c r="K24" s="131"/>
      <c r="L24" s="144"/>
      <c r="M24" s="130"/>
      <c r="N24" s="130"/>
      <c r="O24" s="130"/>
      <c r="P24" s="130"/>
      <c r="Q24" s="130"/>
      <c r="R24" s="131"/>
    </row>
    <row r="25" spans="1:18" ht="15.6" x14ac:dyDescent="0.3">
      <c r="A25" s="128"/>
      <c r="B25" s="128"/>
      <c r="C25" s="129"/>
      <c r="D25" s="129"/>
      <c r="E25" s="129"/>
      <c r="F25" s="129"/>
      <c r="G25" s="129"/>
      <c r="H25" s="129"/>
      <c r="I25" s="129"/>
      <c r="J25" s="130"/>
      <c r="K25" s="131"/>
      <c r="L25" s="144"/>
      <c r="M25" s="130"/>
      <c r="N25" s="130"/>
      <c r="O25" s="130"/>
      <c r="P25" s="130"/>
      <c r="Q25" s="130"/>
      <c r="R25" s="131"/>
    </row>
    <row r="26" spans="1:18" ht="15.6" x14ac:dyDescent="0.3">
      <c r="A26" s="128"/>
      <c r="B26" s="128"/>
      <c r="C26" s="129"/>
      <c r="D26" s="129"/>
      <c r="E26" s="129"/>
      <c r="F26" s="129"/>
      <c r="G26" s="129"/>
      <c r="H26" s="129"/>
      <c r="I26" s="129"/>
      <c r="J26" s="130"/>
      <c r="K26" s="131"/>
      <c r="L26" s="144"/>
      <c r="M26" s="130"/>
      <c r="N26" s="130"/>
      <c r="O26" s="130"/>
      <c r="P26" s="130"/>
      <c r="Q26" s="130"/>
      <c r="R26" s="131"/>
    </row>
    <row r="27" spans="1:18" ht="15.6" x14ac:dyDescent="0.3">
      <c r="A27" s="128"/>
      <c r="B27" s="128"/>
      <c r="C27" s="129"/>
      <c r="D27" s="129"/>
      <c r="E27" s="129"/>
      <c r="F27" s="129"/>
      <c r="G27" s="129"/>
      <c r="H27" s="129"/>
      <c r="I27" s="129"/>
      <c r="J27" s="130"/>
      <c r="K27" s="131"/>
      <c r="L27" s="144"/>
      <c r="M27" s="130"/>
      <c r="N27" s="130"/>
      <c r="O27" s="130"/>
      <c r="P27" s="130"/>
      <c r="Q27" s="130"/>
      <c r="R27" s="131"/>
    </row>
    <row r="28" spans="1:18" ht="15.6" x14ac:dyDescent="0.3">
      <c r="A28" s="128"/>
      <c r="B28" s="128"/>
      <c r="C28" s="129"/>
      <c r="D28" s="129"/>
      <c r="E28" s="129"/>
      <c r="F28" s="129"/>
      <c r="G28" s="129"/>
      <c r="H28" s="129"/>
      <c r="I28" s="129"/>
      <c r="J28" s="130"/>
      <c r="K28" s="131"/>
      <c r="L28" s="144"/>
      <c r="M28" s="130"/>
      <c r="N28" s="130"/>
      <c r="O28" s="130"/>
      <c r="P28" s="130"/>
      <c r="Q28" s="130"/>
      <c r="R28" s="131"/>
    </row>
    <row r="29" spans="1:18" ht="15.6" x14ac:dyDescent="0.3">
      <c r="A29" s="128"/>
      <c r="B29" s="128"/>
      <c r="C29" s="129"/>
      <c r="D29" s="129"/>
      <c r="E29" s="129"/>
      <c r="F29" s="129"/>
      <c r="G29" s="129"/>
      <c r="H29" s="129"/>
      <c r="I29" s="129"/>
      <c r="J29" s="130"/>
      <c r="K29" s="131"/>
      <c r="L29" s="144"/>
      <c r="M29" s="130"/>
      <c r="N29" s="130"/>
      <c r="O29" s="130"/>
      <c r="P29" s="130"/>
      <c r="Q29" s="130"/>
      <c r="R29" s="131"/>
    </row>
    <row r="30" spans="1:18" ht="15.6" x14ac:dyDescent="0.3">
      <c r="A30" s="128"/>
      <c r="B30" s="128"/>
      <c r="C30" s="129"/>
      <c r="D30" s="129"/>
      <c r="E30" s="129"/>
      <c r="F30" s="129"/>
      <c r="G30" s="129"/>
      <c r="H30" s="129"/>
      <c r="I30" s="129"/>
      <c r="J30" s="130"/>
      <c r="K30" s="131"/>
      <c r="L30" s="144"/>
      <c r="M30" s="130"/>
      <c r="N30" s="130"/>
      <c r="O30" s="130"/>
      <c r="P30" s="130"/>
      <c r="Q30" s="130"/>
      <c r="R30" s="131"/>
    </row>
    <row r="31" spans="1:18" ht="15.6" x14ac:dyDescent="0.3">
      <c r="A31" s="128"/>
      <c r="B31" s="128"/>
      <c r="C31" s="129"/>
      <c r="D31" s="129"/>
      <c r="E31" s="129"/>
      <c r="F31" s="129"/>
      <c r="G31" s="129"/>
      <c r="H31" s="129"/>
      <c r="I31" s="129"/>
      <c r="J31" s="130"/>
      <c r="K31" s="131"/>
      <c r="L31" s="144"/>
      <c r="M31" s="130"/>
      <c r="N31" s="130"/>
      <c r="O31" s="130"/>
      <c r="P31" s="130"/>
      <c r="Q31" s="130"/>
      <c r="R31" s="131"/>
    </row>
    <row r="32" spans="1:18" ht="15.6" x14ac:dyDescent="0.3">
      <c r="A32" s="128"/>
      <c r="B32" s="128"/>
      <c r="C32" s="129"/>
      <c r="D32" s="129"/>
      <c r="E32" s="129"/>
      <c r="F32" s="129"/>
      <c r="G32" s="129"/>
      <c r="H32" s="129"/>
      <c r="I32" s="129"/>
      <c r="J32" s="130"/>
      <c r="K32" s="131"/>
      <c r="L32" s="144"/>
      <c r="M32" s="130"/>
      <c r="N32" s="130"/>
      <c r="O32" s="130"/>
      <c r="P32" s="130"/>
      <c r="Q32" s="130"/>
      <c r="R32" s="131"/>
    </row>
  </sheetData>
  <mergeCells count="74">
    <mergeCell ref="A1:R1"/>
    <mergeCell ref="A2:F2"/>
    <mergeCell ref="A4:R4"/>
    <mergeCell ref="G3:R3"/>
    <mergeCell ref="A9:R9"/>
    <mergeCell ref="A6:R6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71" t="s">
        <v>48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4.45" x14ac:dyDescent="0.3">
      <c r="A2" s="49"/>
    </row>
    <row r="3" spans="1:12" ht="18.75" x14ac:dyDescent="0.25">
      <c r="A3" s="172" t="s">
        <v>40</v>
      </c>
      <c r="B3" s="50"/>
      <c r="C3" s="175" t="s">
        <v>41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8.75" x14ac:dyDescent="0.3">
      <c r="A4" s="173"/>
      <c r="B4" s="51"/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</row>
    <row r="5" spans="1:12" ht="18.75" x14ac:dyDescent="0.3">
      <c r="A5" s="173"/>
      <c r="B5" s="54" t="s">
        <v>42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 x14ac:dyDescent="0.25">
      <c r="A6" s="174"/>
      <c r="B6" s="55" t="s">
        <v>43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ht="18.75" x14ac:dyDescent="0.3">
      <c r="A7" s="56">
        <v>1</v>
      </c>
      <c r="B7" s="57" t="s">
        <v>44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8.75" x14ac:dyDescent="0.3">
      <c r="A8" s="56">
        <v>2</v>
      </c>
      <c r="B8" s="58" t="s">
        <v>45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.75" x14ac:dyDescent="0.3">
      <c r="A9" s="56">
        <v>3</v>
      </c>
      <c r="B9" s="58" t="s">
        <v>46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.75" x14ac:dyDescent="0.3">
      <c r="A10" s="56">
        <v>4</v>
      </c>
      <c r="B10" s="169" t="s">
        <v>47</v>
      </c>
      <c r="C10" s="170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8.75" x14ac:dyDescent="0.3">
      <c r="A11" s="56">
        <v>5</v>
      </c>
      <c r="B11" s="58" t="s">
        <v>17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8.75" x14ac:dyDescent="0.3">
      <c r="A12" s="56">
        <v>6</v>
      </c>
      <c r="B12" s="58" t="s">
        <v>17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8.75" x14ac:dyDescent="0.3">
      <c r="A13" s="56">
        <v>7</v>
      </c>
      <c r="B13" s="58" t="s">
        <v>17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8.75" x14ac:dyDescent="0.3">
      <c r="A14" s="56">
        <v>8</v>
      </c>
      <c r="B14" s="58" t="s">
        <v>17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8.75" x14ac:dyDescent="0.3">
      <c r="A15" s="56">
        <v>9</v>
      </c>
      <c r="B15" s="58" t="s">
        <v>17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8.75" x14ac:dyDescent="0.3">
      <c r="A16" s="56">
        <v>10</v>
      </c>
      <c r="B16" s="58" t="s">
        <v>17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" ht="14.45" x14ac:dyDescent="0.3">
      <c r="A17" s="49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2020-12-23T07:45:04Z</dcterms:modified>
</cp:coreProperties>
</file>