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style4.xml" ContentType="application/vnd.ms-office.chartstyle+xml"/>
  <Override PartName="/xl/charts/colors4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2570"/>
  </bookViews>
  <sheets>
    <sheet name="Поэлементный" sheetId="3" r:id="rId1"/>
    <sheet name="Анализ" sheetId="1" r:id="rId2"/>
    <sheet name="Итог" sheetId="2" r:id="rId3"/>
    <sheet name="Диагност.карта" sheetId="4" r:id="rId4"/>
  </sheets>
  <definedNames>
    <definedName name="_xlnm._FilterDatabase" localSheetId="1" hidden="1">Анализ!$A$2:$Y$48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3" l="1"/>
  <c r="M9" i="1"/>
  <c r="N9" i="1"/>
  <c r="O9" i="1"/>
  <c r="P9" i="1"/>
  <c r="Q9" i="1"/>
  <c r="R9" i="1"/>
  <c r="S9" i="1"/>
  <c r="T9" i="1"/>
  <c r="U9" i="1"/>
  <c r="V9" i="1"/>
  <c r="W9" i="1"/>
  <c r="X9" i="1"/>
  <c r="M10" i="1"/>
  <c r="N10" i="1"/>
  <c r="O10" i="1"/>
  <c r="P10" i="1"/>
  <c r="Q10" i="1"/>
  <c r="R10" i="1"/>
  <c r="S10" i="1"/>
  <c r="T10" i="1"/>
  <c r="U10" i="1"/>
  <c r="V10" i="1"/>
  <c r="W10" i="1"/>
  <c r="X10" i="1"/>
  <c r="M11" i="1"/>
  <c r="N11" i="1"/>
  <c r="O11" i="1"/>
  <c r="P11" i="1"/>
  <c r="Q11" i="1"/>
  <c r="R11" i="1"/>
  <c r="S11" i="1"/>
  <c r="T11" i="1"/>
  <c r="U11" i="1"/>
  <c r="V11" i="1"/>
  <c r="W11" i="1"/>
  <c r="X11" i="1"/>
  <c r="C30" i="3" l="1"/>
  <c r="D30" i="3"/>
  <c r="F30" i="3"/>
  <c r="G30" i="3"/>
  <c r="H30" i="3"/>
  <c r="I30" i="3"/>
  <c r="F9" i="1" l="1"/>
  <c r="G9" i="1"/>
  <c r="H9" i="1"/>
  <c r="I9" i="1"/>
  <c r="J9" i="1"/>
  <c r="K9" i="1"/>
  <c r="L9" i="1"/>
  <c r="E9" i="1"/>
  <c r="O11" i="3" l="1"/>
  <c r="O12" i="3"/>
  <c r="O15" i="3"/>
  <c r="O16" i="3"/>
  <c r="O22" i="3"/>
  <c r="O24" i="3"/>
  <c r="O25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10" i="3"/>
  <c r="Y5" i="3" l="1"/>
  <c r="J7" i="1" s="1"/>
  <c r="Y4" i="3"/>
  <c r="I7" i="1" s="1"/>
  <c r="Y3" i="3"/>
  <c r="H7" i="1" s="1"/>
  <c r="Y2" i="3"/>
  <c r="G7" i="1" s="1"/>
  <c r="N11" i="3" l="1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10" i="3"/>
  <c r="Q9" i="3" l="1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J10" i="3"/>
  <c r="R9" i="3" l="1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O2" i="2"/>
  <c r="A1" i="2"/>
  <c r="R11" i="3" l="1"/>
  <c r="R13" i="3"/>
  <c r="R15" i="3"/>
  <c r="R17" i="3"/>
  <c r="R19" i="3"/>
  <c r="R21" i="3"/>
  <c r="R23" i="3"/>
  <c r="R25" i="3"/>
  <c r="R27" i="3"/>
  <c r="R29" i="3"/>
  <c r="R31" i="3"/>
  <c r="R33" i="3"/>
  <c r="R35" i="3"/>
  <c r="R37" i="3"/>
  <c r="R39" i="3"/>
  <c r="R41" i="3"/>
  <c r="R43" i="3"/>
  <c r="R45" i="3"/>
  <c r="R47" i="3"/>
  <c r="R10" i="3"/>
  <c r="R12" i="3"/>
  <c r="R14" i="3"/>
  <c r="R16" i="3"/>
  <c r="R18" i="3"/>
  <c r="R20" i="3"/>
  <c r="R22" i="3"/>
  <c r="R24" i="3"/>
  <c r="R26" i="3"/>
  <c r="R28" i="3"/>
  <c r="R30" i="3"/>
  <c r="R32" i="3"/>
  <c r="R34" i="3"/>
  <c r="R36" i="3"/>
  <c r="R38" i="3"/>
  <c r="R40" i="3"/>
  <c r="R42" i="3"/>
  <c r="R44" i="3"/>
  <c r="R46" i="3"/>
  <c r="C31" i="3"/>
  <c r="F10" i="1"/>
  <c r="E31" i="3"/>
  <c r="H10" i="1"/>
  <c r="G31" i="3"/>
  <c r="J10" i="1"/>
  <c r="L10" i="1"/>
  <c r="I31" i="3"/>
  <c r="K10" i="1"/>
  <c r="H31" i="3"/>
  <c r="I10" i="1"/>
  <c r="F31" i="3"/>
  <c r="D31" i="3"/>
  <c r="G10" i="1"/>
  <c r="B31" i="3"/>
  <c r="E10" i="1"/>
  <c r="A10" i="1"/>
  <c r="M7" i="1" l="1"/>
  <c r="F11" i="1"/>
  <c r="K7" i="1"/>
  <c r="J11" i="1"/>
  <c r="H11" i="1"/>
  <c r="L11" i="1"/>
  <c r="E11" i="1"/>
  <c r="I11" i="1"/>
  <c r="L7" i="1"/>
  <c r="G11" i="1"/>
  <c r="K11" i="1"/>
  <c r="O46" i="3" l="1"/>
  <c r="P46" i="3"/>
  <c r="Q52" i="3"/>
</calcChain>
</file>

<file path=xl/comments1.xml><?xml version="1.0" encoding="utf-8"?>
<comments xmlns="http://schemas.openxmlformats.org/spreadsheetml/2006/main">
  <authors>
    <author>Старченко</author>
    <author>ноут</author>
  </authors>
  <commentList>
    <comment ref="V6" authorId="0">
      <text>
        <r>
          <rPr>
            <b/>
            <sz val="9"/>
            <color indexed="81"/>
            <rFont val="Tahoma"/>
            <family val="2"/>
            <charset val="204"/>
          </rPr>
          <t>Поставьте общее количество заданий.</t>
        </r>
      </text>
    </comment>
    <comment ref="J10" authorId="1">
      <text>
        <r>
          <rPr>
            <b/>
            <sz val="9"/>
            <color indexed="81"/>
            <rFont val="Tahoma"/>
            <family val="2"/>
            <charset val="204"/>
          </rPr>
          <t>автоматический подсчет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Старченко</author>
    <author>1</author>
    <author>ноут</author>
  </authors>
  <commentLis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Сколько всего было заданий</t>
        </r>
      </text>
    </comment>
    <comment ref="C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7" authorId="2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</commentList>
</comments>
</file>

<file path=xl/sharedStrings.xml><?xml version="1.0" encoding="utf-8"?>
<sst xmlns="http://schemas.openxmlformats.org/spreadsheetml/2006/main" count="77" uniqueCount="62">
  <si>
    <t>учебный год</t>
  </si>
  <si>
    <t>Учитель</t>
  </si>
  <si>
    <t>Дата проведения</t>
  </si>
  <si>
    <t>Класс</t>
  </si>
  <si>
    <t>По списку</t>
  </si>
  <si>
    <t>Верно выполнили задания</t>
  </si>
  <si>
    <t>НОМЕР ЗАДАНИЯ</t>
  </si>
  <si>
    <t>Номер задания</t>
  </si>
  <si>
    <t>Наиболее популярные ошибки</t>
  </si>
  <si>
    <t>ФИ учащихся, нуждающихся в коррекции знаний</t>
  </si>
  <si>
    <t>кач</t>
  </si>
  <si>
    <t>обуч</t>
  </si>
  <si>
    <t>Всего заданий:</t>
  </si>
  <si>
    <t>Количество писавших</t>
  </si>
  <si>
    <t>неусп</t>
  </si>
  <si>
    <t xml:space="preserve">Фамилия </t>
  </si>
  <si>
    <t xml:space="preserve">Анализ ВПР в рамках класса  </t>
  </si>
  <si>
    <t>Темы для повторения(урок)</t>
  </si>
  <si>
    <t>Темы для повторения(внеурочная деятельность)</t>
  </si>
  <si>
    <t>Дата</t>
  </si>
  <si>
    <t>поставьте 1 если задание выполнено</t>
  </si>
  <si>
    <t>% от общ</t>
  </si>
  <si>
    <t>всего заданий</t>
  </si>
  <si>
    <t>Наименование задания, укажите частые ошибки</t>
  </si>
  <si>
    <t>класс</t>
  </si>
  <si>
    <t>При выполнении задания  были допущены ошибки</t>
  </si>
  <si>
    <t>сравнение</t>
  </si>
  <si>
    <t>разница в отметках</t>
  </si>
  <si>
    <t>количествовыполненных заданий</t>
  </si>
  <si>
    <t>причина неуспешности</t>
  </si>
  <si>
    <t>отметка за ВПР</t>
  </si>
  <si>
    <t>отметка за пред.год</t>
  </si>
  <si>
    <t>код обучающ</t>
  </si>
  <si>
    <t>подтвердил</t>
  </si>
  <si>
    <t>понизил</t>
  </si>
  <si>
    <t>повысил</t>
  </si>
  <si>
    <t>Поэлементный анализ ВПР  класс ___________________</t>
  </si>
  <si>
    <t>№</t>
  </si>
  <si>
    <t>Номера тем</t>
  </si>
  <si>
    <t>дата</t>
  </si>
  <si>
    <t>ФИО уч-ся</t>
  </si>
  <si>
    <t>Кукушкин</t>
  </si>
  <si>
    <t>Несмелый</t>
  </si>
  <si>
    <t>Лёвушкина</t>
  </si>
  <si>
    <t>Ойкин</t>
  </si>
  <si>
    <r>
      <t xml:space="preserve">Диагностическая карта учащихся </t>
    </r>
    <r>
      <rPr>
        <b/>
        <sz val="14"/>
        <color rgb="FFFF0000"/>
        <rFont val="Arial Narrow"/>
        <family val="2"/>
        <charset val="204"/>
      </rPr>
      <t>5а</t>
    </r>
    <r>
      <rPr>
        <b/>
        <sz val="14"/>
        <color theme="1"/>
        <rFont val="Arial Narrow"/>
        <family val="2"/>
        <charset val="204"/>
      </rPr>
      <t xml:space="preserve"> класса</t>
    </r>
  </si>
  <si>
    <t>Во втором задании учащиеся выбирали два правильных варианта вместо трех</t>
  </si>
  <si>
    <t>В шестом задании у учащихся наблюдается неумение отделять понятия социальной сферы от экономической сферы</t>
  </si>
  <si>
    <t>Западают темы блока "Государство"</t>
  </si>
  <si>
    <t>Обществознание</t>
  </si>
  <si>
    <t>Прохорова Дарья Васильевна</t>
  </si>
  <si>
    <t>Проверка умения анализировать и оценивать собственную деятельность и ее результаты. Неверно или недостаточно точно сформулированы характеристики видов деятельности.</t>
  </si>
  <si>
    <t>Выбор и запись нескольких правильных ответов из предложенного перечня ответов.</t>
  </si>
  <si>
    <t>Проверка умения осуществлять поиск социальной инфориации, представленной в различных знаковых системах. Неверное понимание 2 подвопроса, неполные ответы на него</t>
  </si>
  <si>
    <t>Установление соответствия между существенными чесртами и признаками изученных социальных явлений и обществоведческими терминами и понятиями. Понимание прирожденного статуса исключительно как полученного от рождения. Неверное определение демаграфического признака</t>
  </si>
  <si>
    <t>Анализ социальной ситуации, описанной в форме цитаты известного писателя, ученого, общественного деятеля. Неверное раскрытие смысла высказывания</t>
  </si>
  <si>
    <t>Анализ представленной информации. Неверное соотнесение сферы жизни общества с ее элементами</t>
  </si>
  <si>
    <t>Анализ визуального изображения социальных объектов, социальных ситуаций. Нет четко выделенных ответов на 1 подвопрс, неверно приводятся признаки семьи как малой группы</t>
  </si>
  <si>
    <t>Проверка умения осознанно и произвольно строить речевое высказывание в письменной форме на заданную тему. Недостаточная логичность текста, некорректное использование части терминов</t>
  </si>
  <si>
    <t>7б</t>
  </si>
  <si>
    <t>обществознание</t>
  </si>
  <si>
    <t>психологическое состояние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</si>
</sst>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rgb="FFFF0000"/>
      <name val="Times New Roman"/>
      <family val="1"/>
      <charset val="204"/>
    </font>
    <font>
      <b/>
      <i/>
      <sz val="16"/>
      <color rgb="FFFF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4"/>
      <color theme="1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color rgb="FFFF0000"/>
      <name val="Arial Narrow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0B4"/>
        <bgColor rgb="FF000000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9" xfId="0" applyFont="1" applyBorder="1" applyProtection="1"/>
    <xf numFmtId="0" fontId="3" fillId="0" borderId="9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9" fillId="0" borderId="0" xfId="0" applyFont="1"/>
    <xf numFmtId="0" fontId="4" fillId="0" borderId="15" xfId="0" applyFont="1" applyBorder="1" applyAlignment="1" applyProtection="1"/>
    <xf numFmtId="0" fontId="4" fillId="0" borderId="14" xfId="0" applyFont="1" applyBorder="1" applyAlignment="1" applyProtection="1"/>
    <xf numFmtId="9" fontId="0" fillId="0" borderId="0" xfId="0" applyNumberFormat="1"/>
    <xf numFmtId="164" fontId="3" fillId="0" borderId="10" xfId="0" applyNumberFormat="1" applyFont="1" applyBorder="1" applyAlignment="1" applyProtection="1">
      <protection locked="0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0" fillId="5" borderId="17" xfId="0" applyFont="1" applyFill="1" applyBorder="1" applyAlignment="1" applyProtection="1"/>
    <xf numFmtId="0" fontId="10" fillId="5" borderId="18" xfId="0" applyFont="1" applyFill="1" applyBorder="1" applyAlignment="1" applyProtection="1"/>
    <xf numFmtId="0" fontId="4" fillId="0" borderId="29" xfId="0" applyFont="1" applyBorder="1" applyAlignment="1" applyProtection="1"/>
    <xf numFmtId="0" fontId="13" fillId="0" borderId="0" xfId="0" applyFont="1"/>
    <xf numFmtId="9" fontId="13" fillId="0" borderId="0" xfId="0" applyNumberFormat="1" applyFont="1"/>
    <xf numFmtId="0" fontId="11" fillId="0" borderId="15" xfId="0" applyFont="1" applyFill="1" applyBorder="1" applyAlignment="1" applyProtection="1">
      <alignment horizontal="center" vertical="center" wrapText="1"/>
    </xf>
    <xf numFmtId="0" fontId="1" fillId="8" borderId="15" xfId="0" applyFont="1" applyFill="1" applyBorder="1" applyAlignment="1" applyProtection="1">
      <alignment horizontal="center"/>
      <protection locked="0"/>
    </xf>
    <xf numFmtId="9" fontId="6" fillId="8" borderId="23" xfId="0" applyNumberFormat="1" applyFont="1" applyFill="1" applyBorder="1" applyAlignment="1" applyProtection="1">
      <alignment horizontal="center" vertical="center"/>
    </xf>
    <xf numFmtId="9" fontId="12" fillId="8" borderId="15" xfId="0" applyNumberFormat="1" applyFont="1" applyFill="1" applyBorder="1" applyAlignment="1" applyProtection="1">
      <alignment horizontal="center" vertical="center"/>
    </xf>
    <xf numFmtId="9" fontId="12" fillId="8" borderId="15" xfId="0" applyNumberFormat="1" applyFont="1" applyFill="1" applyBorder="1" applyProtection="1">
      <protection locked="0"/>
    </xf>
    <xf numFmtId="1" fontId="8" fillId="7" borderId="8" xfId="0" applyNumberFormat="1" applyFont="1" applyFill="1" applyBorder="1" applyAlignment="1" applyProtection="1">
      <protection locked="0"/>
    </xf>
    <xf numFmtId="0" fontId="4" fillId="8" borderId="23" xfId="0" applyFont="1" applyFill="1" applyBorder="1" applyAlignment="1" applyProtection="1">
      <alignment horizontal="center" vertical="center" wrapText="1"/>
    </xf>
    <xf numFmtId="9" fontId="0" fillId="8" borderId="15" xfId="0" applyNumberFormat="1" applyFill="1" applyBorder="1"/>
    <xf numFmtId="0" fontId="15" fillId="0" borderId="0" xfId="0" applyFont="1" applyAlignment="1"/>
    <xf numFmtId="0" fontId="15" fillId="0" borderId="0" xfId="0" applyFont="1"/>
    <xf numFmtId="0" fontId="16" fillId="4" borderId="38" xfId="0" applyFont="1" applyFill="1" applyBorder="1"/>
    <xf numFmtId="0" fontId="4" fillId="8" borderId="15" xfId="0" applyFont="1" applyFill="1" applyBorder="1" applyAlignment="1" applyProtection="1">
      <alignment horizontal="center"/>
    </xf>
    <xf numFmtId="9" fontId="4" fillId="8" borderId="15" xfId="0" applyNumberFormat="1" applyFont="1" applyFill="1" applyBorder="1" applyAlignment="1" applyProtection="1">
      <alignment horizontal="center" vertical="center" wrapText="1"/>
    </xf>
    <xf numFmtId="0" fontId="17" fillId="0" borderId="0" xfId="0" applyFont="1"/>
    <xf numFmtId="9" fontId="4" fillId="4" borderId="15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8" borderId="15" xfId="0" applyFill="1" applyBorder="1"/>
    <xf numFmtId="0" fontId="19" fillId="0" borderId="15" xfId="0" applyFont="1" applyBorder="1" applyAlignment="1" applyProtection="1">
      <alignment horizontal="center" vertical="center" wrapText="1"/>
    </xf>
    <xf numFmtId="0" fontId="11" fillId="8" borderId="15" xfId="0" applyFont="1" applyFill="1" applyBorder="1" applyProtection="1">
      <protection locked="0"/>
    </xf>
    <xf numFmtId="0" fontId="20" fillId="3" borderId="15" xfId="0" applyFont="1" applyFill="1" applyBorder="1"/>
    <xf numFmtId="0" fontId="4" fillId="9" borderId="15" xfId="0" applyFont="1" applyFill="1" applyBorder="1" applyAlignment="1" applyProtection="1">
      <alignment horizontal="center" vertical="center" wrapText="1"/>
    </xf>
    <xf numFmtId="0" fontId="17" fillId="0" borderId="15" xfId="0" applyFont="1" applyBorder="1"/>
    <xf numFmtId="1" fontId="13" fillId="0" borderId="15" xfId="0" applyNumberFormat="1" applyFont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wrapText="1"/>
    </xf>
    <xf numFmtId="0" fontId="4" fillId="0" borderId="15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3" xfId="0" applyBorder="1" applyAlignment="1"/>
    <xf numFmtId="0" fontId="0" fillId="0" borderId="8" xfId="0" applyBorder="1" applyAlignment="1"/>
    <xf numFmtId="0" fontId="14" fillId="0" borderId="29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4" fillId="0" borderId="39" xfId="0" applyFont="1" applyBorder="1"/>
    <xf numFmtId="0" fontId="14" fillId="0" borderId="15" xfId="0" applyFont="1" applyBorder="1" applyAlignment="1">
      <alignment horizontal="center" vertical="center"/>
    </xf>
    <xf numFmtId="0" fontId="14" fillId="0" borderId="8" xfId="0" applyFont="1" applyBorder="1"/>
    <xf numFmtId="0" fontId="14" fillId="0" borderId="15" xfId="0" applyFont="1" applyBorder="1"/>
    <xf numFmtId="9" fontId="4" fillId="10" borderId="15" xfId="0" applyNumberFormat="1" applyFont="1" applyFill="1" applyBorder="1" applyAlignment="1" applyProtection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1" fontId="27" fillId="11" borderId="15" xfId="0" applyNumberFormat="1" applyFont="1" applyFill="1" applyBorder="1" applyAlignment="1">
      <alignment horizontal="center" vertical="center" wrapText="1"/>
    </xf>
    <xf numFmtId="1" fontId="27" fillId="11" borderId="8" xfId="0" applyNumberFormat="1" applyFont="1" applyFill="1" applyBorder="1" applyAlignment="1">
      <alignment horizontal="center" vertical="center" wrapText="1"/>
    </xf>
    <xf numFmtId="0" fontId="28" fillId="0" borderId="15" xfId="0" applyFont="1" applyBorder="1" applyAlignment="1" applyProtection="1">
      <alignment vertical="center"/>
      <protection locked="0"/>
    </xf>
    <xf numFmtId="0" fontId="28" fillId="0" borderId="8" xfId="0" applyFont="1" applyBorder="1" applyAlignment="1" applyProtection="1">
      <alignment vertical="center"/>
      <protection locked="0"/>
    </xf>
    <xf numFmtId="0" fontId="4" fillId="3" borderId="26" xfId="0" applyFont="1" applyFill="1" applyBorder="1" applyAlignment="1" applyProtection="1">
      <alignment horizontal="center" vertical="center" wrapText="1"/>
    </xf>
    <xf numFmtId="14" fontId="4" fillId="0" borderId="15" xfId="0" applyNumberFormat="1" applyFont="1" applyBorder="1" applyAlignment="1" applyProtection="1"/>
    <xf numFmtId="0" fontId="2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9" fillId="4" borderId="0" xfId="0" applyFont="1" applyFill="1" applyAlignment="1">
      <alignment horizontal="center"/>
    </xf>
    <xf numFmtId="0" fontId="4" fillId="3" borderId="27" xfId="0" applyFont="1" applyFill="1" applyBorder="1" applyAlignment="1" applyProtection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8" fillId="0" borderId="17" xfId="0" applyFont="1" applyBorder="1" applyAlignment="1" applyProtection="1">
      <alignment horizontal="left" vertical="top" wrapText="1"/>
      <protection locked="0"/>
    </xf>
    <xf numFmtId="0" fontId="28" fillId="0" borderId="18" xfId="0" applyFont="1" applyBorder="1" applyAlignment="1" applyProtection="1">
      <alignment horizontal="left" vertical="top" wrapText="1"/>
      <protection locked="0"/>
    </xf>
    <xf numFmtId="0" fontId="28" fillId="0" borderId="29" xfId="0" applyFont="1" applyBorder="1" applyAlignment="1" applyProtection="1">
      <alignment horizontal="left" vertical="top" wrapText="1"/>
      <protection locked="0"/>
    </xf>
    <xf numFmtId="0" fontId="4" fillId="3" borderId="17" xfId="0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9" xfId="0" applyFont="1" applyFill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2" fillId="7" borderId="15" xfId="0" applyFont="1" applyFill="1" applyBorder="1" applyAlignment="1" applyProtection="1">
      <alignment horizontal="center" vertical="center" wrapText="1"/>
      <protection locked="0"/>
    </xf>
    <xf numFmtId="0" fontId="11" fillId="7" borderId="15" xfId="0" applyFont="1" applyFill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/>
    </xf>
    <xf numFmtId="0" fontId="1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29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14" fillId="6" borderId="30" xfId="0" applyFont="1" applyFill="1" applyBorder="1" applyAlignment="1">
      <alignment horizontal="center"/>
    </xf>
    <xf numFmtId="0" fontId="14" fillId="6" borderId="31" xfId="0" applyFont="1" applyFill="1" applyBorder="1" applyAlignment="1">
      <alignment horizontal="center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29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4" fillId="5" borderId="15" xfId="0" applyFont="1" applyFill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horizontal="center" vertical="center"/>
    </xf>
    <xf numFmtId="0" fontId="4" fillId="5" borderId="29" xfId="0" applyFont="1" applyFill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37" xfId="0" applyFont="1" applyBorder="1" applyAlignment="1" applyProtection="1">
      <alignment horizontal="center" vertical="top" wrapText="1"/>
      <protection locked="0"/>
    </xf>
    <xf numFmtId="0" fontId="5" fillId="0" borderId="35" xfId="0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horizontal="center" vertical="top" wrapText="1"/>
      <protection locked="0"/>
    </xf>
    <xf numFmtId="0" fontId="5" fillId="0" borderId="31" xfId="0" applyFont="1" applyBorder="1" applyAlignment="1" applyProtection="1">
      <alignment horizontal="center" vertical="top" wrapText="1"/>
      <protection locked="0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5" borderId="17" xfId="0" applyFont="1" applyFill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 vertical="top" wrapText="1"/>
      <protection locked="0"/>
    </xf>
    <xf numFmtId="0" fontId="5" fillId="0" borderId="24" xfId="0" applyFont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12" fillId="0" borderId="17" xfId="0" applyFont="1" applyBorder="1" applyAlignment="1" applyProtection="1">
      <alignment horizontal="left" vertical="top" wrapText="1"/>
      <protection locked="0"/>
    </xf>
    <xf numFmtId="0" fontId="12" fillId="0" borderId="18" xfId="0" applyFont="1" applyBorder="1" applyAlignment="1" applyProtection="1">
      <alignment horizontal="left" vertical="top" wrapText="1"/>
      <protection locked="0"/>
    </xf>
    <xf numFmtId="0" fontId="12" fillId="0" borderId="29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29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0" fillId="0" borderId="23" xfId="0" applyBorder="1" applyAlignment="1">
      <alignment horizontal="center"/>
    </xf>
    <xf numFmtId="0" fontId="0" fillId="0" borderId="8" xfId="0" applyBorder="1" applyAlignment="1">
      <alignment horizontal="center"/>
    </xf>
    <xf numFmtId="0" fontId="14" fillId="0" borderId="17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7">
    <dxf>
      <font>
        <color rgb="FFFF0000"/>
      </font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CCFF99"/>
      <color rgb="FFFF9999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0">
                <a:solidFill>
                  <a:srgbClr val="FF0000"/>
                </a:solidFill>
              </a:rPr>
              <a:t>Процентное</a:t>
            </a:r>
            <a:r>
              <a:rPr lang="ru-RU" sz="2000" b="0" baseline="0">
                <a:solidFill>
                  <a:srgbClr val="FF0000"/>
                </a:solidFill>
              </a:rPr>
              <a:t> количество выполненных заданий каждым учеником</a:t>
            </a:r>
            <a:endParaRPr lang="ru-RU" sz="2000" b="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9.1755624114250464E-2"/>
          <c:y val="1.589020991029851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6579858357638814E-2"/>
          <c:y val="0.16745826366133615"/>
          <c:w val="0.9520166591039062"/>
          <c:h val="0.617693354915202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Поэлементный!$Q$9:$Q$47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Поэлементный!$R$9:$R$47</c:f>
              <c:numCache>
                <c:formatCode>0%</c:formatCode>
                <c:ptCount val="39"/>
                <c:pt idx="0">
                  <c:v>0.38</c:v>
                </c:pt>
                <c:pt idx="1">
                  <c:v>0.88</c:v>
                </c:pt>
                <c:pt idx="2">
                  <c:v>0</c:v>
                </c:pt>
                <c:pt idx="3">
                  <c:v>0.75</c:v>
                </c:pt>
                <c:pt idx="4">
                  <c:v>0.5</c:v>
                </c:pt>
                <c:pt idx="5">
                  <c:v>0.75</c:v>
                </c:pt>
                <c:pt idx="6">
                  <c:v>0.88</c:v>
                </c:pt>
                <c:pt idx="7">
                  <c:v>0.63</c:v>
                </c:pt>
                <c:pt idx="8">
                  <c:v>0.63</c:v>
                </c:pt>
                <c:pt idx="9">
                  <c:v>0.63</c:v>
                </c:pt>
                <c:pt idx="10">
                  <c:v>0.5</c:v>
                </c:pt>
                <c:pt idx="11">
                  <c:v>0.88</c:v>
                </c:pt>
                <c:pt idx="12">
                  <c:v>0.63</c:v>
                </c:pt>
                <c:pt idx="13">
                  <c:v>0.63</c:v>
                </c:pt>
                <c:pt idx="14">
                  <c:v>0.75</c:v>
                </c:pt>
                <c:pt idx="15">
                  <c:v>0</c:v>
                </c:pt>
                <c:pt idx="16">
                  <c:v>0.38</c:v>
                </c:pt>
                <c:pt idx="17">
                  <c:v>0</c:v>
                </c:pt>
                <c:pt idx="18">
                  <c:v>0.75</c:v>
                </c:pt>
                <c:pt idx="19">
                  <c:v>0.25</c:v>
                </c:pt>
                <c:pt idx="20">
                  <c:v>0.5</c:v>
                </c:pt>
                <c:pt idx="21">
                  <c:v>0.75</c:v>
                </c:pt>
                <c:pt idx="22">
                  <c:v>0</c:v>
                </c:pt>
                <c:pt idx="23">
                  <c:v>0.75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3-41A1-B173-BA10DDAC3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689216"/>
        <c:axId val="99690752"/>
      </c:barChart>
      <c:catAx>
        <c:axId val="9968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690752"/>
        <c:crosses val="autoZero"/>
        <c:auto val="1"/>
        <c:lblAlgn val="ctr"/>
        <c:lblOffset val="100"/>
        <c:noMultiLvlLbl val="0"/>
      </c:catAx>
      <c:valAx>
        <c:axId val="9969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689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Анализ сравнения отметок за ВПР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 отметок по журналу </a:t>
            </a:r>
          </a:p>
        </c:rich>
      </c:tx>
      <c:layout>
        <c:manualLayout>
          <c:xMode val="edge"/>
          <c:yMode val="edge"/>
          <c:x val="0.26562510936132983"/>
          <c:y val="1.191077639352997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Поэлементный!$O$51:$Q$51</c:f>
              <c:strCache>
                <c:ptCount val="3"/>
                <c:pt idx="2">
                  <c:v>повысил</c:v>
                </c:pt>
              </c:strCache>
            </c:strRef>
          </c:cat>
          <c:val>
            <c:numRef>
              <c:f>Поэлементный!$O$52:$Q$52</c:f>
              <c:numCache>
                <c:formatCode>General</c:formatCode>
                <c:ptCount val="3"/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D6-479F-B433-6E545E77E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711232"/>
        <c:axId val="99745792"/>
      </c:barChart>
      <c:catAx>
        <c:axId val="9971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745792"/>
        <c:crosses val="autoZero"/>
        <c:auto val="1"/>
        <c:lblAlgn val="ctr"/>
        <c:lblOffset val="100"/>
        <c:noMultiLvlLbl val="0"/>
      </c:catAx>
      <c:valAx>
        <c:axId val="9974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71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2825685885141"/>
          <c:y val="0.22911689143105807"/>
          <c:w val="0.61949340053388724"/>
          <c:h val="0.5227799872126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8.6352624157395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59-48BE-9CF8-912783B869B6}"/>
                </c:ext>
              </c:extLst>
            </c:dLbl>
            <c:dLbl>
              <c:idx val="2"/>
              <c:layout>
                <c:manualLayout>
                  <c:x val="9.9099114916152975E-3"/>
                  <c:y val="-6.6425095505688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59-48BE-9CF8-912783B869B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Анализ!$K$6:$M$6</c:f>
              <c:strCache>
                <c:ptCount val="3"/>
                <c:pt idx="0">
                  <c:v>кач</c:v>
                </c:pt>
                <c:pt idx="1">
                  <c:v>обуч</c:v>
                </c:pt>
                <c:pt idx="2">
                  <c:v>неусп</c:v>
                </c:pt>
              </c:strCache>
            </c:strRef>
          </c:cat>
          <c:val>
            <c:numRef>
              <c:f>Анализ!$K$7:$M$7</c:f>
              <c:numCache>
                <c:formatCode>0%</c:formatCode>
                <c:ptCount val="3"/>
                <c:pt idx="0">
                  <c:v>0.35</c:v>
                </c:pt>
                <c:pt idx="1">
                  <c:v>0.75</c:v>
                </c:pt>
                <c:pt idx="2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59-48BE-9CF8-912783B86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89472"/>
        <c:axId val="104091008"/>
      </c:barChart>
      <c:catAx>
        <c:axId val="10408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4091008"/>
        <c:crosses val="autoZero"/>
        <c:auto val="1"/>
        <c:lblAlgn val="ctr"/>
        <c:lblOffset val="100"/>
        <c:noMultiLvlLbl val="0"/>
      </c:catAx>
      <c:valAx>
        <c:axId val="1040910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4089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/>
              <a:t>Анализ выполнения заданий работы</a:t>
            </a:r>
            <a:endParaRPr lang="ru-RU" b="1"/>
          </a:p>
        </c:rich>
      </c:tx>
      <c:layout>
        <c:manualLayout>
          <c:xMode val="edge"/>
          <c:yMode val="edge"/>
          <c:x val="0.33661489718534149"/>
          <c:y val="5.09259259259259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3565488557632063E-2"/>
          <c:y val="0.13857654205486913"/>
          <c:w val="0.96643451144236792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v>задания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Анализ!$E$9:$X$9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Анализ!$E$10:$X$10</c:f>
              <c:numCache>
                <c:formatCode>General</c:formatCode>
                <c:ptCount val="20"/>
                <c:pt idx="0">
                  <c:v>20</c:v>
                </c:pt>
                <c:pt idx="1">
                  <c:v>0</c:v>
                </c:pt>
                <c:pt idx="2">
                  <c:v>20</c:v>
                </c:pt>
                <c:pt idx="3">
                  <c:v>15</c:v>
                </c:pt>
                <c:pt idx="4">
                  <c:v>16</c:v>
                </c:pt>
                <c:pt idx="5">
                  <c:v>8</c:v>
                </c:pt>
                <c:pt idx="6">
                  <c:v>16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31-44F9-BAB4-FC9DDC052B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4143488"/>
        <c:axId val="104154624"/>
      </c:barChart>
      <c:catAx>
        <c:axId val="10414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4154624"/>
        <c:crosses val="autoZero"/>
        <c:auto val="1"/>
        <c:lblAlgn val="ctr"/>
        <c:lblOffset val="100"/>
        <c:noMultiLvlLbl val="0"/>
      </c:catAx>
      <c:valAx>
        <c:axId val="10415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414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21772</xdr:rowOff>
    </xdr:from>
    <xdr:to>
      <xdr:col>26</xdr:col>
      <xdr:colOff>43542</xdr:colOff>
      <xdr:row>68</xdr:row>
      <xdr:rowOff>41564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385480</xdr:colOff>
      <xdr:row>69</xdr:row>
      <xdr:rowOff>71717</xdr:rowOff>
    </xdr:from>
    <xdr:to>
      <xdr:col>20</xdr:col>
      <xdr:colOff>331692</xdr:colOff>
      <xdr:row>79</xdr:row>
      <xdr:rowOff>125507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22252</xdr:colOff>
      <xdr:row>0</xdr:row>
      <xdr:rowOff>0</xdr:rowOff>
    </xdr:from>
    <xdr:to>
      <xdr:col>24</xdr:col>
      <xdr:colOff>27956</xdr:colOff>
      <xdr:row>6</xdr:row>
      <xdr:rowOff>249978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238788</xdr:rowOff>
    </xdr:from>
    <xdr:to>
      <xdr:col>23</xdr:col>
      <xdr:colOff>487356</xdr:colOff>
      <xdr:row>49</xdr:row>
      <xdr:rowOff>109206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0.30157</cdr:x>
      <cdr:y>0.91489</cdr:y>
    </cdr:from>
    <cdr:to>
      <cdr:x>0.72461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90109" y="3158836"/>
          <a:ext cx="5597236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400" b="1">
              <a:latin typeface="+mj-lt"/>
            </a:rPr>
            <a:t>номера заданий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Z52"/>
  <sheetViews>
    <sheetView tabSelected="1" topLeftCell="A18" zoomScale="85" zoomScaleNormal="85" workbookViewId="0">
      <selection activeCell="P22" sqref="P22"/>
    </sheetView>
  </sheetViews>
  <sheetFormatPr defaultRowHeight="15" x14ac:dyDescent="0.25"/>
  <cols>
    <col min="1" max="1" width="11.140625" customWidth="1"/>
    <col min="2" max="9" width="5.7109375" customWidth="1"/>
    <col min="10" max="10" width="10.7109375" customWidth="1"/>
    <col min="11" max="11" width="10.28515625" customWidth="1"/>
    <col min="12" max="12" width="11.28515625" customWidth="1"/>
    <col min="13" max="13" width="14.5703125" customWidth="1"/>
    <col min="14" max="14" width="16" customWidth="1"/>
    <col min="15" max="15" width="11.28515625" customWidth="1"/>
    <col min="16" max="16" width="14.7109375" customWidth="1"/>
    <col min="17" max="21" width="5.7109375" customWidth="1"/>
    <col min="22" max="22" width="17.5703125" customWidth="1"/>
    <col min="23" max="23" width="12.140625" customWidth="1"/>
    <col min="24" max="24" width="11.42578125" customWidth="1"/>
    <col min="25" max="25" width="12.140625" customWidth="1"/>
    <col min="26" max="26" width="15.7109375" customWidth="1"/>
    <col min="27" max="27" width="12.5703125" customWidth="1"/>
    <col min="28" max="28" width="21.7109375" customWidth="1"/>
  </cols>
  <sheetData>
    <row r="2" spans="1:26" ht="21" x14ac:dyDescent="0.35">
      <c r="B2" s="68" t="s">
        <v>36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X2" s="40">
        <v>5</v>
      </c>
      <c r="Y2" s="37">
        <f>COUNTIF(L10:L29,5)</f>
        <v>1</v>
      </c>
    </row>
    <row r="3" spans="1:26" ht="21" x14ac:dyDescent="0.35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X3" s="40">
        <v>4</v>
      </c>
      <c r="Y3" s="37">
        <f>COUNTIF(L10:L29,4)</f>
        <v>6</v>
      </c>
    </row>
    <row r="4" spans="1:26" ht="21" x14ac:dyDescent="0.35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X4" s="40">
        <v>3</v>
      </c>
      <c r="Y4" s="37">
        <f>COUNTIF(L10:L31,3)</f>
        <v>8</v>
      </c>
    </row>
    <row r="5" spans="1:26" ht="21.75" thickBot="1" x14ac:dyDescent="0.4">
      <c r="X5" s="40">
        <v>2</v>
      </c>
      <c r="Y5" s="37">
        <f>COUNTIF(L10:L32,2)</f>
        <v>5</v>
      </c>
    </row>
    <row r="6" spans="1:26" ht="29.25" thickBot="1" x14ac:dyDescent="0.5">
      <c r="D6" s="70" t="s">
        <v>20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R6" s="29" t="s">
        <v>22</v>
      </c>
      <c r="S6" s="29"/>
      <c r="T6" s="30"/>
      <c r="U6" s="30"/>
      <c r="V6" s="31">
        <v>20</v>
      </c>
    </row>
    <row r="7" spans="1:26" x14ac:dyDescent="0.2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9" spans="1:26" ht="112.5" x14ac:dyDescent="0.25">
      <c r="A9" s="47" t="s">
        <v>32</v>
      </c>
      <c r="B9" s="21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61" t="s">
        <v>28</v>
      </c>
      <c r="K9" s="61" t="s">
        <v>21</v>
      </c>
      <c r="L9" s="61" t="s">
        <v>30</v>
      </c>
      <c r="M9" s="61" t="s">
        <v>31</v>
      </c>
      <c r="N9" s="61" t="s">
        <v>26</v>
      </c>
      <c r="O9" s="48" t="s">
        <v>27</v>
      </c>
      <c r="P9" s="60" t="s">
        <v>29</v>
      </c>
      <c r="Q9" s="19" t="e">
        <f>#REF!</f>
        <v>#REF!</v>
      </c>
      <c r="R9" s="20">
        <f t="shared" ref="R9:R10" si="0">K10</f>
        <v>0.38</v>
      </c>
      <c r="S9" s="19"/>
      <c r="T9" s="19"/>
      <c r="U9" s="34"/>
      <c r="V9" s="34"/>
      <c r="W9" s="34"/>
      <c r="X9" s="34"/>
      <c r="Y9" s="34"/>
      <c r="Z9" s="34"/>
    </row>
    <row r="10" spans="1:26" ht="46.9" customHeight="1" x14ac:dyDescent="0.25">
      <c r="A10" s="46">
        <v>70032</v>
      </c>
      <c r="B10" s="8">
        <v>1</v>
      </c>
      <c r="C10" s="8"/>
      <c r="D10" s="8">
        <v>1</v>
      </c>
      <c r="E10" s="8">
        <v>1</v>
      </c>
      <c r="F10" s="8"/>
      <c r="G10" s="8"/>
      <c r="H10" s="8"/>
      <c r="I10" s="8"/>
      <c r="J10" s="32">
        <f t="shared" ref="J10:J29" si="1">COUNTIF(B10:I10,"1")</f>
        <v>3</v>
      </c>
      <c r="K10" s="33">
        <v>0.38</v>
      </c>
      <c r="L10" s="62">
        <v>2</v>
      </c>
      <c r="M10" s="62">
        <v>4</v>
      </c>
      <c r="N10" s="59" t="str">
        <f>IF(L10=M10,"подтвердил",IF(L10&gt;M10,"повысил","понизил"))</f>
        <v>понизил</v>
      </c>
      <c r="O10" s="43">
        <f t="shared" ref="O10:O11" si="2">L10-M10</f>
        <v>-2</v>
      </c>
      <c r="P10" s="42" t="s">
        <v>61</v>
      </c>
      <c r="Q10" s="19" t="e">
        <f>#REF!</f>
        <v>#REF!</v>
      </c>
      <c r="R10" s="20">
        <f t="shared" si="0"/>
        <v>0.88</v>
      </c>
      <c r="S10" s="19"/>
      <c r="T10" s="19"/>
      <c r="U10" s="34"/>
      <c r="V10" s="34"/>
      <c r="W10" s="34"/>
      <c r="X10" s="34"/>
      <c r="Y10" s="34"/>
      <c r="Z10" s="34"/>
    </row>
    <row r="11" spans="1:26" ht="46.9" customHeight="1" x14ac:dyDescent="0.25">
      <c r="A11" s="46">
        <v>70033</v>
      </c>
      <c r="B11" s="8">
        <v>1</v>
      </c>
      <c r="C11" s="8"/>
      <c r="D11" s="8">
        <v>1</v>
      </c>
      <c r="E11" s="8">
        <v>1</v>
      </c>
      <c r="F11" s="8">
        <v>1</v>
      </c>
      <c r="G11" s="8">
        <v>1</v>
      </c>
      <c r="H11" s="8">
        <v>1</v>
      </c>
      <c r="I11" s="8">
        <v>1</v>
      </c>
      <c r="J11" s="32">
        <f t="shared" si="1"/>
        <v>7</v>
      </c>
      <c r="K11" s="33">
        <v>0.88</v>
      </c>
      <c r="L11" s="63">
        <v>4</v>
      </c>
      <c r="M11" s="63">
        <v>5</v>
      </c>
      <c r="N11" s="59" t="str">
        <f t="shared" ref="N11:N29" si="3">IF(L11=M11,"подтвердил",IF(L11&gt;M11,"повысил","понизил"))</f>
        <v>понизил</v>
      </c>
      <c r="O11" s="43">
        <f t="shared" si="2"/>
        <v>-1</v>
      </c>
      <c r="P11" s="42"/>
      <c r="Q11" s="19" t="e">
        <f>#REF!</f>
        <v>#REF!</v>
      </c>
      <c r="R11" s="20" t="e">
        <f>#REF!</f>
        <v>#REF!</v>
      </c>
      <c r="S11" s="19"/>
      <c r="T11" s="19"/>
      <c r="U11" s="34"/>
      <c r="V11" s="34"/>
      <c r="W11" s="34"/>
      <c r="X11" s="34"/>
      <c r="Y11" s="34"/>
      <c r="Z11" s="34"/>
    </row>
    <row r="12" spans="1:26" ht="46.9" customHeight="1" x14ac:dyDescent="0.25">
      <c r="A12" s="46">
        <v>70034</v>
      </c>
      <c r="B12" s="8">
        <v>1</v>
      </c>
      <c r="C12" s="8"/>
      <c r="D12" s="8">
        <v>1</v>
      </c>
      <c r="E12" s="8">
        <v>1</v>
      </c>
      <c r="F12" s="8">
        <v>1</v>
      </c>
      <c r="G12" s="8"/>
      <c r="H12" s="8">
        <v>1</v>
      </c>
      <c r="I12" s="8">
        <v>1</v>
      </c>
      <c r="J12" s="32">
        <f t="shared" si="1"/>
        <v>6</v>
      </c>
      <c r="K12" s="33">
        <v>0.75</v>
      </c>
      <c r="L12" s="63">
        <v>4</v>
      </c>
      <c r="M12" s="63">
        <v>4</v>
      </c>
      <c r="N12" s="59" t="str">
        <f t="shared" si="3"/>
        <v>подтвердил</v>
      </c>
      <c r="O12" s="43" t="e">
        <f>#REF!-#REF!</f>
        <v>#REF!</v>
      </c>
      <c r="P12" s="42"/>
      <c r="Q12" s="19" t="e">
        <f>#REF!</f>
        <v>#REF!</v>
      </c>
      <c r="R12" s="20">
        <f t="shared" ref="R12:R23" si="4">K12</f>
        <v>0.75</v>
      </c>
      <c r="S12" s="19"/>
      <c r="T12" s="19"/>
      <c r="U12" s="34"/>
      <c r="V12" s="34"/>
      <c r="W12" s="34"/>
      <c r="X12" s="34"/>
      <c r="Y12" s="34"/>
      <c r="Z12" s="34"/>
    </row>
    <row r="13" spans="1:26" ht="46.9" customHeight="1" x14ac:dyDescent="0.25">
      <c r="A13" s="46">
        <v>70035</v>
      </c>
      <c r="B13" s="8">
        <v>1</v>
      </c>
      <c r="C13" s="8"/>
      <c r="D13" s="8">
        <v>1</v>
      </c>
      <c r="E13" s="8"/>
      <c r="F13" s="8">
        <v>1</v>
      </c>
      <c r="G13" s="8"/>
      <c r="H13" s="8">
        <v>1</v>
      </c>
      <c r="I13" s="8"/>
      <c r="J13" s="32">
        <f t="shared" si="1"/>
        <v>4</v>
      </c>
      <c r="K13" s="33">
        <v>0.5</v>
      </c>
      <c r="L13" s="63">
        <v>3</v>
      </c>
      <c r="M13" s="63">
        <v>5</v>
      </c>
      <c r="N13" s="59" t="str">
        <f t="shared" si="3"/>
        <v>понизил</v>
      </c>
      <c r="O13" s="43">
        <v>-2</v>
      </c>
      <c r="P13" s="42" t="s">
        <v>61</v>
      </c>
      <c r="Q13" s="19" t="e">
        <f>#REF!</f>
        <v>#REF!</v>
      </c>
      <c r="R13" s="20">
        <f t="shared" si="4"/>
        <v>0.5</v>
      </c>
      <c r="S13" s="19"/>
      <c r="T13" s="19"/>
      <c r="U13" s="34"/>
      <c r="V13" s="34"/>
      <c r="W13" s="34"/>
      <c r="X13" s="34"/>
      <c r="Y13" s="34"/>
      <c r="Z13" s="34"/>
    </row>
    <row r="14" spans="1:26" ht="46.9" customHeight="1" x14ac:dyDescent="0.25">
      <c r="A14" s="46">
        <v>70036</v>
      </c>
      <c r="B14" s="8">
        <v>1</v>
      </c>
      <c r="C14" s="8"/>
      <c r="D14" s="8">
        <v>1</v>
      </c>
      <c r="E14" s="8">
        <v>1</v>
      </c>
      <c r="F14" s="8">
        <v>1</v>
      </c>
      <c r="G14" s="8"/>
      <c r="H14" s="8">
        <v>1</v>
      </c>
      <c r="I14" s="8">
        <v>1</v>
      </c>
      <c r="J14" s="32">
        <f t="shared" si="1"/>
        <v>6</v>
      </c>
      <c r="K14" s="33">
        <v>0.75</v>
      </c>
      <c r="L14" s="63">
        <v>3</v>
      </c>
      <c r="M14" s="63">
        <v>4</v>
      </c>
      <c r="N14" s="59" t="str">
        <f t="shared" si="3"/>
        <v>понизил</v>
      </c>
      <c r="O14" s="43"/>
      <c r="P14" s="42"/>
      <c r="Q14" s="19" t="e">
        <f>#REF!</f>
        <v>#REF!</v>
      </c>
      <c r="R14" s="20">
        <f t="shared" si="4"/>
        <v>0.75</v>
      </c>
      <c r="S14" s="19"/>
      <c r="T14" s="19"/>
      <c r="U14" s="34"/>
      <c r="V14" s="34"/>
      <c r="W14" s="34"/>
      <c r="X14" s="34"/>
      <c r="Y14" s="34"/>
      <c r="Z14" s="34"/>
    </row>
    <row r="15" spans="1:26" ht="46.9" customHeight="1" x14ac:dyDescent="0.25">
      <c r="A15" s="46">
        <v>70037</v>
      </c>
      <c r="B15" s="8">
        <v>1</v>
      </c>
      <c r="C15" s="8"/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32">
        <f t="shared" si="1"/>
        <v>7</v>
      </c>
      <c r="K15" s="33">
        <v>0.88</v>
      </c>
      <c r="L15" s="63">
        <v>4</v>
      </c>
      <c r="M15" s="63">
        <v>4</v>
      </c>
      <c r="N15" s="59" t="str">
        <f t="shared" si="3"/>
        <v>подтвердил</v>
      </c>
      <c r="O15" s="43">
        <f>L14-M14</f>
        <v>-1</v>
      </c>
      <c r="P15" s="42"/>
      <c r="Q15" s="19" t="e">
        <f>#REF!</f>
        <v>#REF!</v>
      </c>
      <c r="R15" s="20">
        <f t="shared" si="4"/>
        <v>0.88</v>
      </c>
      <c r="S15" s="19"/>
      <c r="T15" s="19"/>
      <c r="U15" s="34"/>
      <c r="V15" s="34"/>
      <c r="W15" s="34"/>
      <c r="X15" s="34"/>
      <c r="Y15" s="34"/>
      <c r="Z15" s="34"/>
    </row>
    <row r="16" spans="1:26" ht="46.9" customHeight="1" x14ac:dyDescent="0.25">
      <c r="A16" s="46">
        <v>70038</v>
      </c>
      <c r="B16" s="8">
        <v>1</v>
      </c>
      <c r="C16" s="8"/>
      <c r="D16" s="8">
        <v>1</v>
      </c>
      <c r="E16" s="8">
        <v>1</v>
      </c>
      <c r="F16" s="8">
        <v>1</v>
      </c>
      <c r="G16" s="8"/>
      <c r="H16" s="8">
        <v>1</v>
      </c>
      <c r="I16" s="8"/>
      <c r="J16" s="32">
        <f t="shared" si="1"/>
        <v>5</v>
      </c>
      <c r="K16" s="33">
        <v>0.63</v>
      </c>
      <c r="L16" s="63">
        <v>3</v>
      </c>
      <c r="M16" s="63">
        <v>4</v>
      </c>
      <c r="N16" s="59" t="str">
        <f t="shared" si="3"/>
        <v>понизил</v>
      </c>
      <c r="O16" s="43">
        <f>L15-M15</f>
        <v>0</v>
      </c>
      <c r="P16" s="42"/>
      <c r="Q16" s="19" t="e">
        <f>#REF!</f>
        <v>#REF!</v>
      </c>
      <c r="R16" s="20">
        <f t="shared" si="4"/>
        <v>0.63</v>
      </c>
      <c r="S16" s="19"/>
      <c r="T16" s="19"/>
      <c r="U16" s="34"/>
      <c r="V16" s="34"/>
      <c r="W16" s="34"/>
      <c r="X16" s="34"/>
      <c r="Y16" s="34"/>
      <c r="Z16" s="34"/>
    </row>
    <row r="17" spans="1:26" ht="46.9" customHeight="1" x14ac:dyDescent="0.25">
      <c r="A17" s="46">
        <v>70039</v>
      </c>
      <c r="B17" s="8">
        <v>1</v>
      </c>
      <c r="C17" s="8"/>
      <c r="D17" s="8">
        <v>1</v>
      </c>
      <c r="E17" s="8">
        <v>1</v>
      </c>
      <c r="F17" s="8">
        <v>1</v>
      </c>
      <c r="G17" s="8"/>
      <c r="H17" s="8">
        <v>1</v>
      </c>
      <c r="I17" s="8"/>
      <c r="J17" s="32">
        <f t="shared" si="1"/>
        <v>5</v>
      </c>
      <c r="K17" s="33">
        <v>0.63</v>
      </c>
      <c r="L17" s="63">
        <v>2</v>
      </c>
      <c r="M17" s="63">
        <v>4</v>
      </c>
      <c r="N17" s="59" t="str">
        <f t="shared" si="3"/>
        <v>понизил</v>
      </c>
      <c r="O17" s="43">
        <v>-2</v>
      </c>
      <c r="P17" s="42" t="s">
        <v>61</v>
      </c>
      <c r="Q17" s="19" t="e">
        <f>#REF!</f>
        <v>#REF!</v>
      </c>
      <c r="R17" s="20">
        <f t="shared" si="4"/>
        <v>0.63</v>
      </c>
      <c r="S17" s="19"/>
      <c r="T17" s="19"/>
      <c r="U17" s="34"/>
      <c r="V17" s="34"/>
      <c r="W17" s="34"/>
      <c r="X17" s="34"/>
      <c r="Y17" s="34"/>
      <c r="Z17" s="34"/>
    </row>
    <row r="18" spans="1:26" ht="46.9" customHeight="1" x14ac:dyDescent="0.25">
      <c r="A18" s="46">
        <v>70040</v>
      </c>
      <c r="B18" s="8">
        <v>1</v>
      </c>
      <c r="C18" s="8"/>
      <c r="D18" s="8">
        <v>1</v>
      </c>
      <c r="E18" s="8">
        <v>1</v>
      </c>
      <c r="F18" s="8">
        <v>1</v>
      </c>
      <c r="G18" s="8"/>
      <c r="H18" s="8">
        <v>1</v>
      </c>
      <c r="I18" s="8"/>
      <c r="J18" s="32">
        <f t="shared" si="1"/>
        <v>5</v>
      </c>
      <c r="K18" s="33">
        <v>0.63</v>
      </c>
      <c r="L18" s="63">
        <v>3</v>
      </c>
      <c r="M18" s="63">
        <v>4</v>
      </c>
      <c r="N18" s="59" t="str">
        <f t="shared" si="3"/>
        <v>понизил</v>
      </c>
      <c r="O18" s="43"/>
      <c r="P18" s="42"/>
      <c r="Q18" s="19" t="e">
        <f>#REF!</f>
        <v>#REF!</v>
      </c>
      <c r="R18" s="20">
        <f t="shared" si="4"/>
        <v>0.63</v>
      </c>
      <c r="S18" s="19"/>
      <c r="T18" s="19"/>
      <c r="U18" s="34"/>
      <c r="V18" s="34"/>
      <c r="W18" s="34"/>
      <c r="X18" s="34"/>
      <c r="Y18" s="34"/>
      <c r="Z18" s="34"/>
    </row>
    <row r="19" spans="1:26" ht="46.9" customHeight="1" x14ac:dyDescent="0.25">
      <c r="A19" s="64">
        <v>70042</v>
      </c>
      <c r="B19" s="8">
        <v>1</v>
      </c>
      <c r="C19" s="8"/>
      <c r="D19" s="8">
        <v>1</v>
      </c>
      <c r="E19" s="8">
        <v>1</v>
      </c>
      <c r="F19" s="8"/>
      <c r="G19" s="8"/>
      <c r="H19" s="8"/>
      <c r="I19" s="8">
        <v>1</v>
      </c>
      <c r="J19" s="32">
        <f t="shared" si="1"/>
        <v>4</v>
      </c>
      <c r="K19" s="33">
        <v>0.5</v>
      </c>
      <c r="L19" s="63">
        <v>2</v>
      </c>
      <c r="M19" s="63">
        <v>4</v>
      </c>
      <c r="N19" s="59" t="str">
        <f t="shared" si="3"/>
        <v>понизил</v>
      </c>
      <c r="O19" s="43">
        <v>-2</v>
      </c>
      <c r="P19" s="42" t="s">
        <v>61</v>
      </c>
      <c r="Q19" s="19" t="e">
        <f>#REF!</f>
        <v>#REF!</v>
      </c>
      <c r="R19" s="20">
        <f t="shared" si="4"/>
        <v>0.5</v>
      </c>
      <c r="S19" s="19"/>
      <c r="T19" s="19"/>
      <c r="U19" s="34"/>
      <c r="V19" s="34"/>
      <c r="W19" s="34"/>
      <c r="X19" s="34"/>
      <c r="Y19" s="34"/>
      <c r="Z19" s="34"/>
    </row>
    <row r="20" spans="1:26" ht="46.9" customHeight="1" x14ac:dyDescent="0.25">
      <c r="A20" s="65">
        <v>70043</v>
      </c>
      <c r="B20" s="8">
        <v>1</v>
      </c>
      <c r="C20" s="8"/>
      <c r="D20" s="8">
        <v>1</v>
      </c>
      <c r="E20" s="8">
        <v>1</v>
      </c>
      <c r="F20" s="8">
        <v>1</v>
      </c>
      <c r="G20" s="8">
        <v>1</v>
      </c>
      <c r="H20" s="8">
        <v>1</v>
      </c>
      <c r="I20" s="8">
        <v>1</v>
      </c>
      <c r="J20" s="32">
        <f t="shared" si="1"/>
        <v>7</v>
      </c>
      <c r="K20" s="33">
        <v>0.88</v>
      </c>
      <c r="L20" s="63">
        <v>5</v>
      </c>
      <c r="M20" s="63">
        <v>4</v>
      </c>
      <c r="N20" s="59" t="str">
        <f t="shared" si="3"/>
        <v>повысил</v>
      </c>
      <c r="O20" s="43"/>
      <c r="P20" s="42"/>
      <c r="Q20" s="19" t="e">
        <f>#REF!</f>
        <v>#REF!</v>
      </c>
      <c r="R20" s="20">
        <f t="shared" si="4"/>
        <v>0.88</v>
      </c>
      <c r="S20" s="19"/>
      <c r="T20" s="19"/>
      <c r="U20" s="34"/>
      <c r="V20" s="34"/>
      <c r="W20" s="34"/>
      <c r="X20" s="34"/>
      <c r="Y20" s="34"/>
      <c r="Z20" s="34"/>
    </row>
    <row r="21" spans="1:26" ht="46.9" customHeight="1" x14ac:dyDescent="0.25">
      <c r="A21" s="65">
        <v>70044</v>
      </c>
      <c r="B21" s="8">
        <v>1</v>
      </c>
      <c r="C21" s="8"/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8"/>
      <c r="J21" s="32">
        <f t="shared" si="1"/>
        <v>6</v>
      </c>
      <c r="K21" s="33">
        <v>0.63</v>
      </c>
      <c r="L21" s="63">
        <v>3</v>
      </c>
      <c r="M21" s="63">
        <v>5</v>
      </c>
      <c r="N21" s="59" t="str">
        <f t="shared" si="3"/>
        <v>понизил</v>
      </c>
      <c r="O21" s="43">
        <v>-2</v>
      </c>
      <c r="P21" s="42" t="s">
        <v>61</v>
      </c>
      <c r="Q21" s="19" t="e">
        <f>#REF!</f>
        <v>#REF!</v>
      </c>
      <c r="R21" s="20">
        <f t="shared" si="4"/>
        <v>0.63</v>
      </c>
      <c r="S21" s="19"/>
      <c r="T21" s="19"/>
      <c r="U21" s="34"/>
      <c r="V21" s="34"/>
      <c r="W21" s="34"/>
      <c r="X21" s="34"/>
      <c r="Y21" s="34"/>
      <c r="Z21" s="34"/>
    </row>
    <row r="22" spans="1:26" ht="46.9" customHeight="1" x14ac:dyDescent="0.25">
      <c r="A22" s="65">
        <v>70045</v>
      </c>
      <c r="B22" s="8">
        <v>1</v>
      </c>
      <c r="C22" s="8"/>
      <c r="D22" s="8">
        <v>1</v>
      </c>
      <c r="E22" s="8"/>
      <c r="F22" s="8">
        <v>1</v>
      </c>
      <c r="G22" s="8">
        <v>1</v>
      </c>
      <c r="H22" s="8">
        <v>1</v>
      </c>
      <c r="I22" s="8"/>
      <c r="J22" s="32">
        <f t="shared" si="1"/>
        <v>5</v>
      </c>
      <c r="K22" s="33">
        <v>0.63</v>
      </c>
      <c r="L22" s="63">
        <v>3</v>
      </c>
      <c r="M22" s="63">
        <v>5</v>
      </c>
      <c r="N22" s="59" t="str">
        <f t="shared" si="3"/>
        <v>понизил</v>
      </c>
      <c r="O22" s="43">
        <f>L21-M21</f>
        <v>-2</v>
      </c>
      <c r="P22" s="42" t="s">
        <v>61</v>
      </c>
      <c r="Q22" s="19" t="e">
        <f>#REF!</f>
        <v>#REF!</v>
      </c>
      <c r="R22" s="20">
        <f t="shared" si="4"/>
        <v>0.63</v>
      </c>
      <c r="S22" s="19"/>
      <c r="T22" s="19"/>
      <c r="U22" s="34"/>
      <c r="V22" s="34"/>
      <c r="W22" s="34"/>
      <c r="X22" s="34"/>
      <c r="Y22" s="34"/>
      <c r="Z22" s="34"/>
    </row>
    <row r="23" spans="1:26" ht="46.9" customHeight="1" x14ac:dyDescent="0.25">
      <c r="A23" s="65">
        <v>70046</v>
      </c>
      <c r="B23" s="8">
        <v>1</v>
      </c>
      <c r="C23" s="8"/>
      <c r="D23" s="8">
        <v>1</v>
      </c>
      <c r="E23" s="8">
        <v>1</v>
      </c>
      <c r="F23" s="8">
        <v>1</v>
      </c>
      <c r="G23" s="8"/>
      <c r="H23" s="8">
        <v>1</v>
      </c>
      <c r="I23" s="8">
        <v>1</v>
      </c>
      <c r="J23" s="32">
        <f t="shared" si="1"/>
        <v>6</v>
      </c>
      <c r="K23" s="33">
        <v>0.75</v>
      </c>
      <c r="L23" s="63">
        <v>3</v>
      </c>
      <c r="M23" s="63">
        <v>4</v>
      </c>
      <c r="N23" s="59" t="str">
        <f t="shared" si="3"/>
        <v>понизил</v>
      </c>
      <c r="O23" s="43"/>
      <c r="P23" s="42"/>
      <c r="Q23" s="19" t="e">
        <f>#REF!</f>
        <v>#REF!</v>
      </c>
      <c r="R23" s="20">
        <f t="shared" si="4"/>
        <v>0.75</v>
      </c>
      <c r="S23" s="19"/>
      <c r="T23" s="19"/>
      <c r="U23" s="34"/>
      <c r="V23" s="34"/>
      <c r="W23" s="34"/>
      <c r="X23" s="34"/>
      <c r="Y23" s="34"/>
      <c r="Z23" s="34"/>
    </row>
    <row r="24" spans="1:26" ht="46.9" customHeight="1" x14ac:dyDescent="0.25">
      <c r="A24" s="46">
        <v>70047</v>
      </c>
      <c r="B24" s="8">
        <v>1</v>
      </c>
      <c r="C24" s="8"/>
      <c r="D24" s="8">
        <v>1</v>
      </c>
      <c r="E24" s="8"/>
      <c r="F24" s="8"/>
      <c r="G24" s="8"/>
      <c r="H24" s="8">
        <v>1</v>
      </c>
      <c r="I24" s="8"/>
      <c r="J24" s="32">
        <f t="shared" si="1"/>
        <v>3</v>
      </c>
      <c r="K24" s="33">
        <v>0.38</v>
      </c>
      <c r="L24" s="63">
        <v>2</v>
      </c>
      <c r="M24" s="63">
        <v>3</v>
      </c>
      <c r="N24" s="59" t="str">
        <f t="shared" si="3"/>
        <v>понизил</v>
      </c>
      <c r="O24" s="43" t="e">
        <f>#REF!-#REF!</f>
        <v>#REF!</v>
      </c>
      <c r="P24" s="42"/>
      <c r="Q24" s="19" t="e">
        <f>#REF!</f>
        <v>#REF!</v>
      </c>
      <c r="R24" s="20" t="e">
        <f>#REF!</f>
        <v>#REF!</v>
      </c>
      <c r="S24" s="19"/>
      <c r="T24" s="19"/>
      <c r="U24" s="34"/>
      <c r="V24" s="34"/>
      <c r="W24" s="34"/>
      <c r="X24" s="34"/>
      <c r="Y24" s="34"/>
      <c r="Z24" s="34"/>
    </row>
    <row r="25" spans="1:26" ht="46.9" customHeight="1" x14ac:dyDescent="0.25">
      <c r="A25" s="46">
        <v>70048</v>
      </c>
      <c r="B25" s="8">
        <v>1</v>
      </c>
      <c r="C25" s="8"/>
      <c r="D25" s="8">
        <v>1</v>
      </c>
      <c r="E25" s="8"/>
      <c r="F25" s="8">
        <v>1</v>
      </c>
      <c r="G25" s="8">
        <v>1</v>
      </c>
      <c r="H25" s="8">
        <v>1</v>
      </c>
      <c r="I25" s="8">
        <v>1</v>
      </c>
      <c r="J25" s="32">
        <f t="shared" si="1"/>
        <v>6</v>
      </c>
      <c r="K25" s="33">
        <v>0.75</v>
      </c>
      <c r="L25" s="63">
        <v>4</v>
      </c>
      <c r="M25" s="63">
        <v>5</v>
      </c>
      <c r="N25" s="59" t="str">
        <f t="shared" si="3"/>
        <v>понизил</v>
      </c>
      <c r="O25" s="43" t="e">
        <f>#REF!-#REF!</f>
        <v>#REF!</v>
      </c>
      <c r="P25" s="42"/>
      <c r="Q25" s="19" t="e">
        <f>#REF!</f>
        <v>#REF!</v>
      </c>
      <c r="R25" s="20">
        <f>K24</f>
        <v>0.38</v>
      </c>
      <c r="S25" s="19"/>
      <c r="T25" s="19"/>
      <c r="U25" s="34"/>
      <c r="V25" s="34"/>
      <c r="W25" s="34"/>
      <c r="X25" s="34"/>
      <c r="Y25" s="34"/>
      <c r="Z25" s="34"/>
    </row>
    <row r="26" spans="1:26" ht="46.9" customHeight="1" x14ac:dyDescent="0.25">
      <c r="A26" s="46">
        <v>70049</v>
      </c>
      <c r="B26" s="8">
        <v>1</v>
      </c>
      <c r="C26" s="8"/>
      <c r="D26" s="8">
        <v>1</v>
      </c>
      <c r="E26" s="8"/>
      <c r="F26" s="8"/>
      <c r="G26" s="8"/>
      <c r="H26" s="8"/>
      <c r="I26" s="8"/>
      <c r="J26" s="32">
        <f t="shared" si="1"/>
        <v>2</v>
      </c>
      <c r="K26" s="33">
        <v>0.25</v>
      </c>
      <c r="L26" s="63">
        <v>2</v>
      </c>
      <c r="M26" s="63">
        <v>4</v>
      </c>
      <c r="N26" s="59" t="str">
        <f t="shared" si="3"/>
        <v>понизил</v>
      </c>
      <c r="O26" s="43">
        <v>-2</v>
      </c>
      <c r="P26" s="42" t="s">
        <v>61</v>
      </c>
      <c r="Q26" s="19" t="e">
        <f>#REF!</f>
        <v>#REF!</v>
      </c>
      <c r="R26" s="20" t="e">
        <f>#REF!</f>
        <v>#REF!</v>
      </c>
      <c r="S26" s="19"/>
      <c r="T26" s="19"/>
      <c r="U26" s="34"/>
      <c r="V26" s="34"/>
      <c r="W26" s="34"/>
      <c r="X26" s="34"/>
      <c r="Y26" s="34"/>
      <c r="Z26" s="34"/>
    </row>
    <row r="27" spans="1:26" ht="46.9" customHeight="1" x14ac:dyDescent="0.25">
      <c r="A27" s="46">
        <v>70050</v>
      </c>
      <c r="B27" s="8">
        <v>1</v>
      </c>
      <c r="C27" s="8"/>
      <c r="D27" s="8">
        <v>1</v>
      </c>
      <c r="E27" s="8">
        <v>1</v>
      </c>
      <c r="F27" s="8">
        <v>1</v>
      </c>
      <c r="G27" s="8"/>
      <c r="H27" s="8"/>
      <c r="I27" s="8"/>
      <c r="J27" s="32">
        <f t="shared" si="1"/>
        <v>4</v>
      </c>
      <c r="K27" s="33">
        <v>0.5</v>
      </c>
      <c r="L27" s="63">
        <v>4</v>
      </c>
      <c r="M27" s="63">
        <v>4</v>
      </c>
      <c r="N27" s="59" t="str">
        <f t="shared" si="3"/>
        <v>подтвердил</v>
      </c>
      <c r="O27" s="43"/>
      <c r="P27" s="42"/>
      <c r="Q27" s="19" t="e">
        <f>#REF!</f>
        <v>#REF!</v>
      </c>
      <c r="R27" s="20">
        <f>K25</f>
        <v>0.75</v>
      </c>
      <c r="S27" s="19"/>
      <c r="T27" s="19"/>
      <c r="U27" s="34"/>
      <c r="V27" s="34"/>
      <c r="W27" s="34"/>
      <c r="X27" s="34"/>
      <c r="Y27" s="34"/>
      <c r="Z27" s="34"/>
    </row>
    <row r="28" spans="1:26" ht="46.9" customHeight="1" x14ac:dyDescent="0.25">
      <c r="A28" s="46">
        <v>70051</v>
      </c>
      <c r="B28" s="8">
        <v>1</v>
      </c>
      <c r="C28" s="8"/>
      <c r="D28" s="8">
        <v>1</v>
      </c>
      <c r="E28" s="8">
        <v>1</v>
      </c>
      <c r="F28" s="8">
        <v>1</v>
      </c>
      <c r="G28" s="8">
        <v>1</v>
      </c>
      <c r="H28" s="8">
        <v>1</v>
      </c>
      <c r="I28" s="8"/>
      <c r="J28" s="32">
        <f t="shared" si="1"/>
        <v>6</v>
      </c>
      <c r="K28" s="33">
        <v>0.75</v>
      </c>
      <c r="L28" s="63">
        <v>4</v>
      </c>
      <c r="M28" s="63">
        <v>5</v>
      </c>
      <c r="N28" s="59" t="str">
        <f t="shared" si="3"/>
        <v>понизил</v>
      </c>
      <c r="O28" s="43">
        <f>L27-M27</f>
        <v>0</v>
      </c>
      <c r="P28" s="42"/>
      <c r="Q28" s="19" t="e">
        <f>#REF!</f>
        <v>#REF!</v>
      </c>
      <c r="R28" s="20">
        <f>K26</f>
        <v>0.25</v>
      </c>
      <c r="S28" s="19"/>
      <c r="T28" s="19"/>
      <c r="U28" s="34"/>
      <c r="V28" s="34"/>
      <c r="W28" s="34"/>
      <c r="X28" s="34"/>
      <c r="Y28" s="34"/>
      <c r="Z28" s="34"/>
    </row>
    <row r="29" spans="1:26" ht="46.9" customHeight="1" x14ac:dyDescent="0.25">
      <c r="A29" s="46">
        <v>70053</v>
      </c>
      <c r="B29" s="8">
        <v>1</v>
      </c>
      <c r="C29" s="8"/>
      <c r="D29" s="8">
        <v>1</v>
      </c>
      <c r="E29" s="8">
        <v>1</v>
      </c>
      <c r="F29" s="8">
        <v>1</v>
      </c>
      <c r="G29" s="8">
        <v>1</v>
      </c>
      <c r="H29" s="8">
        <v>1</v>
      </c>
      <c r="I29" s="8"/>
      <c r="J29" s="32">
        <f t="shared" si="1"/>
        <v>6</v>
      </c>
      <c r="K29" s="33">
        <v>0.75</v>
      </c>
      <c r="L29" s="63">
        <v>3</v>
      </c>
      <c r="M29" s="63">
        <v>4</v>
      </c>
      <c r="N29" s="59" t="str">
        <f t="shared" si="3"/>
        <v>понизил</v>
      </c>
      <c r="O29" s="43" t="e">
        <f>#REF!-#REF!</f>
        <v>#REF!</v>
      </c>
      <c r="P29" s="42"/>
      <c r="Q29" s="19" t="e">
        <f>#REF!</f>
        <v>#REF!</v>
      </c>
      <c r="R29" s="20">
        <f>K27</f>
        <v>0.5</v>
      </c>
      <c r="S29" s="19"/>
      <c r="T29" s="19"/>
      <c r="U29" s="34"/>
      <c r="V29" s="34"/>
      <c r="W29" s="34"/>
      <c r="X29" s="34"/>
      <c r="Y29" s="34"/>
      <c r="Z29" s="34"/>
    </row>
    <row r="30" spans="1:26" ht="46.9" customHeight="1" thickBot="1" x14ac:dyDescent="0.3">
      <c r="A30" s="66"/>
      <c r="B30" s="27">
        <f>COUNTIF(B10:B29,"1")</f>
        <v>20</v>
      </c>
      <c r="C30" s="27">
        <f>COUNTIF(C10:C29,"1")</f>
        <v>0</v>
      </c>
      <c r="D30" s="27">
        <f>COUNTIF(D10:D29,"1")</f>
        <v>20</v>
      </c>
      <c r="E30" s="27">
        <v>15</v>
      </c>
      <c r="F30" s="27">
        <f>COUNTIF(F10:F29,"1")</f>
        <v>16</v>
      </c>
      <c r="G30" s="27">
        <f>COUNTIF(G10:G29,"1")</f>
        <v>8</v>
      </c>
      <c r="H30" s="27">
        <f>COUNTIF(H10:H29,"1")</f>
        <v>16</v>
      </c>
      <c r="I30" s="27">
        <f>COUNTIF(I10:I29,"1")</f>
        <v>8</v>
      </c>
      <c r="J30" s="71"/>
      <c r="K30" s="72"/>
      <c r="L30" s="36"/>
      <c r="M30" s="36"/>
      <c r="N30" s="35"/>
      <c r="O30" s="43" t="e">
        <f>#REF!-#REF!</f>
        <v>#REF!</v>
      </c>
      <c r="P30" s="42"/>
      <c r="Q30" s="19" t="e">
        <f>#REF!</f>
        <v>#REF!</v>
      </c>
      <c r="R30" s="20">
        <f>K28</f>
        <v>0.75</v>
      </c>
      <c r="S30" s="19"/>
      <c r="T30" s="19"/>
      <c r="U30" s="34"/>
      <c r="V30" s="34"/>
      <c r="W30" s="34"/>
      <c r="X30" s="34"/>
      <c r="Y30" s="34"/>
      <c r="Z30" s="34"/>
    </row>
    <row r="31" spans="1:26" ht="46.9" customHeight="1" x14ac:dyDescent="0.25">
      <c r="B31" s="28">
        <f>B30/Анализ!$I$5</f>
        <v>2.5</v>
      </c>
      <c r="C31" s="28">
        <f>C30/Анализ!$I$5</f>
        <v>0</v>
      </c>
      <c r="D31" s="28">
        <f>D30/Анализ!$I$5</f>
        <v>2.5</v>
      </c>
      <c r="E31" s="28">
        <f>E30/Анализ!$I$5</f>
        <v>1.875</v>
      </c>
      <c r="F31" s="28">
        <f>F30/Анализ!$I$5</f>
        <v>2</v>
      </c>
      <c r="G31" s="28">
        <f>G30/Анализ!$I$5</f>
        <v>1</v>
      </c>
      <c r="H31" s="28">
        <f>H30/Анализ!$I$5</f>
        <v>2</v>
      </c>
      <c r="I31" s="28">
        <f>I30/Анализ!$I$5</f>
        <v>1</v>
      </c>
      <c r="O31" s="43" t="e">
        <f>#REF!-#REF!</f>
        <v>#REF!</v>
      </c>
      <c r="P31" s="42"/>
      <c r="Q31" s="19" t="e">
        <f>#REF!</f>
        <v>#REF!</v>
      </c>
      <c r="R31" s="20" t="e">
        <f>#REF!</f>
        <v>#REF!</v>
      </c>
      <c r="S31" s="19"/>
      <c r="T31" s="19"/>
      <c r="U31" s="34"/>
      <c r="V31" s="34"/>
      <c r="W31" s="34"/>
      <c r="X31" s="34"/>
      <c r="Y31" s="34"/>
      <c r="Z31" s="34"/>
    </row>
    <row r="32" spans="1:26" ht="46.9" customHeight="1" x14ac:dyDescent="0.25">
      <c r="O32" s="43" t="e">
        <f>#REF!-#REF!</f>
        <v>#REF!</v>
      </c>
      <c r="P32" s="42"/>
      <c r="Q32" s="19" t="e">
        <f>#REF!</f>
        <v>#REF!</v>
      </c>
      <c r="R32" s="20">
        <f>K29</f>
        <v>0.75</v>
      </c>
      <c r="S32" s="19"/>
      <c r="T32" s="19"/>
      <c r="U32" s="34"/>
      <c r="V32" s="34"/>
      <c r="W32" s="34"/>
      <c r="X32" s="34"/>
      <c r="Y32" s="34"/>
      <c r="Z32" s="34"/>
    </row>
    <row r="33" spans="15:26" ht="46.9" customHeight="1" x14ac:dyDescent="0.25">
      <c r="O33" s="43" t="e">
        <f>#REF!-#REF!</f>
        <v>#REF!</v>
      </c>
      <c r="P33" s="42"/>
      <c r="Q33" s="19" t="e">
        <f>#REF!</f>
        <v>#REF!</v>
      </c>
      <c r="R33" s="20" t="e">
        <f>#REF!</f>
        <v>#REF!</v>
      </c>
      <c r="S33" s="19"/>
      <c r="T33" s="19"/>
      <c r="U33" s="34"/>
      <c r="V33" s="34"/>
      <c r="W33" s="34"/>
      <c r="X33" s="34"/>
      <c r="Y33" s="34"/>
      <c r="Z33" s="34"/>
    </row>
    <row r="34" spans="15:26" ht="46.9" customHeight="1" x14ac:dyDescent="0.25">
      <c r="O34" s="43" t="e">
        <f>#REF!-#REF!</f>
        <v>#REF!</v>
      </c>
      <c r="P34" s="42"/>
      <c r="Q34" s="19" t="e">
        <f>#REF!</f>
        <v>#REF!</v>
      </c>
      <c r="R34" s="20" t="e">
        <f>#REF!</f>
        <v>#REF!</v>
      </c>
      <c r="S34" s="19"/>
      <c r="T34" s="19"/>
      <c r="U34" s="34"/>
      <c r="V34" s="34"/>
      <c r="W34" s="34"/>
      <c r="X34" s="34"/>
      <c r="Y34" s="34"/>
      <c r="Z34" s="34"/>
    </row>
    <row r="35" spans="15:26" ht="46.9" customHeight="1" x14ac:dyDescent="0.25">
      <c r="O35" s="43" t="e">
        <f>#REF!-#REF!</f>
        <v>#REF!</v>
      </c>
      <c r="P35" s="42"/>
      <c r="Q35" s="19" t="e">
        <f>#REF!</f>
        <v>#REF!</v>
      </c>
      <c r="R35" s="20" t="e">
        <f>#REF!</f>
        <v>#REF!</v>
      </c>
      <c r="S35" s="19"/>
      <c r="T35" s="19"/>
      <c r="U35" s="34"/>
      <c r="V35" s="34"/>
      <c r="W35" s="34"/>
      <c r="X35" s="34"/>
      <c r="Y35" s="34"/>
      <c r="Z35" s="34"/>
    </row>
    <row r="36" spans="15:26" ht="46.9" customHeight="1" x14ac:dyDescent="0.25">
      <c r="O36" s="43" t="e">
        <f>#REF!-#REF!</f>
        <v>#REF!</v>
      </c>
      <c r="P36" s="42"/>
      <c r="Q36" s="19" t="e">
        <f>#REF!</f>
        <v>#REF!</v>
      </c>
      <c r="R36" s="20" t="e">
        <f>#REF!</f>
        <v>#REF!</v>
      </c>
      <c r="S36" s="19"/>
      <c r="T36" s="19"/>
      <c r="U36" s="34"/>
      <c r="V36" s="34"/>
      <c r="W36" s="34"/>
      <c r="X36" s="34"/>
      <c r="Y36" s="34"/>
      <c r="Z36" s="34"/>
    </row>
    <row r="37" spans="15:26" ht="46.9" customHeight="1" x14ac:dyDescent="0.25">
      <c r="O37" s="43" t="e">
        <f>#REF!-#REF!</f>
        <v>#REF!</v>
      </c>
      <c r="P37" s="42"/>
      <c r="Q37" s="19" t="e">
        <f>#REF!</f>
        <v>#REF!</v>
      </c>
      <c r="R37" s="20" t="e">
        <f>#REF!</f>
        <v>#REF!</v>
      </c>
      <c r="S37" s="19"/>
      <c r="T37" s="19"/>
      <c r="U37" s="34"/>
      <c r="V37" s="34"/>
      <c r="W37" s="34"/>
      <c r="X37" s="34"/>
      <c r="Y37" s="34"/>
      <c r="Z37" s="34"/>
    </row>
    <row r="38" spans="15:26" ht="46.9" customHeight="1" x14ac:dyDescent="0.25">
      <c r="O38" s="43" t="e">
        <f>#REF!-#REF!</f>
        <v>#REF!</v>
      </c>
      <c r="P38" s="42"/>
      <c r="Q38" s="19" t="e">
        <f>#REF!</f>
        <v>#REF!</v>
      </c>
      <c r="R38" s="20" t="e">
        <f>#REF!</f>
        <v>#REF!</v>
      </c>
      <c r="S38" s="19"/>
      <c r="T38" s="19"/>
      <c r="U38" s="34"/>
      <c r="V38" s="34"/>
      <c r="W38" s="34"/>
      <c r="X38" s="34"/>
      <c r="Y38" s="34"/>
      <c r="Z38" s="34"/>
    </row>
    <row r="39" spans="15:26" ht="46.9" customHeight="1" x14ac:dyDescent="0.25">
      <c r="O39" s="43" t="e">
        <f>#REF!-#REF!</f>
        <v>#REF!</v>
      </c>
      <c r="P39" s="44"/>
      <c r="Q39" s="19" t="e">
        <f>#REF!</f>
        <v>#REF!</v>
      </c>
      <c r="R39" s="20" t="e">
        <f>#REF!</f>
        <v>#REF!</v>
      </c>
      <c r="S39" s="19"/>
      <c r="T39" s="19"/>
      <c r="U39" s="34"/>
      <c r="V39" s="34"/>
      <c r="W39" s="34"/>
      <c r="X39" s="34"/>
      <c r="Y39" s="34"/>
      <c r="Z39" s="34"/>
    </row>
    <row r="40" spans="15:26" x14ac:dyDescent="0.25">
      <c r="O40" s="43" t="e">
        <f>#REF!-#REF!</f>
        <v>#REF!</v>
      </c>
      <c r="P40" s="44"/>
      <c r="Q40" s="19" t="e">
        <f>#REF!</f>
        <v>#REF!</v>
      </c>
      <c r="R40" s="20" t="e">
        <f>#REF!</f>
        <v>#REF!</v>
      </c>
      <c r="S40" s="19"/>
      <c r="T40" s="19"/>
      <c r="U40" s="34"/>
      <c r="V40" s="34"/>
      <c r="W40" s="34"/>
      <c r="X40" s="34"/>
      <c r="Y40" s="34"/>
      <c r="Z40" s="34"/>
    </row>
    <row r="41" spans="15:26" x14ac:dyDescent="0.25">
      <c r="O41" s="43" t="e">
        <f>#REF!-#REF!</f>
        <v>#REF!</v>
      </c>
      <c r="P41" s="44"/>
      <c r="Q41" s="19" t="e">
        <f>#REF!</f>
        <v>#REF!</v>
      </c>
      <c r="R41" s="20" t="e">
        <f>#REF!</f>
        <v>#REF!</v>
      </c>
      <c r="S41" s="19"/>
      <c r="T41" s="19"/>
      <c r="U41" s="34"/>
      <c r="V41" s="34"/>
      <c r="W41" s="34"/>
      <c r="X41" s="34"/>
      <c r="Y41" s="34"/>
      <c r="Z41" s="34"/>
    </row>
    <row r="42" spans="15:26" x14ac:dyDescent="0.25">
      <c r="O42" s="43" t="e">
        <f>#REF!-#REF!</f>
        <v>#REF!</v>
      </c>
      <c r="P42" s="44"/>
      <c r="Q42" s="19" t="e">
        <f>#REF!</f>
        <v>#REF!</v>
      </c>
      <c r="R42" s="20" t="e">
        <f>#REF!</f>
        <v>#REF!</v>
      </c>
      <c r="S42" s="19"/>
      <c r="T42" s="19"/>
      <c r="U42" s="34"/>
      <c r="V42" s="34"/>
      <c r="W42" s="34"/>
      <c r="X42" s="34"/>
      <c r="Y42" s="34"/>
      <c r="Z42" s="34"/>
    </row>
    <row r="43" spans="15:26" x14ac:dyDescent="0.25">
      <c r="O43" s="43" t="e">
        <f>#REF!-#REF!</f>
        <v>#REF!</v>
      </c>
      <c r="P43" s="44"/>
      <c r="Q43" s="19" t="e">
        <f>#REF!</f>
        <v>#REF!</v>
      </c>
      <c r="R43" s="20" t="e">
        <f>#REF!</f>
        <v>#REF!</v>
      </c>
      <c r="S43" s="19"/>
      <c r="T43" s="19"/>
      <c r="U43" s="34"/>
      <c r="V43" s="34"/>
      <c r="W43" s="34"/>
      <c r="X43" s="34"/>
      <c r="Y43" s="34"/>
      <c r="Z43" s="34"/>
    </row>
    <row r="44" spans="15:26" x14ac:dyDescent="0.25">
      <c r="O44" s="45"/>
      <c r="P44" s="44"/>
      <c r="Q44" s="19" t="e">
        <f>#REF!</f>
        <v>#REF!</v>
      </c>
      <c r="R44" s="20" t="e">
        <f>#REF!</f>
        <v>#REF!</v>
      </c>
      <c r="S44" s="19"/>
      <c r="T44" s="19"/>
      <c r="U44" s="34"/>
      <c r="V44" s="34"/>
      <c r="W44" s="34"/>
      <c r="X44" s="34"/>
      <c r="Y44" s="34"/>
      <c r="Z44" s="34"/>
    </row>
    <row r="45" spans="15:26" x14ac:dyDescent="0.25">
      <c r="O45" s="19" t="s">
        <v>33</v>
      </c>
      <c r="P45" s="19" t="s">
        <v>34</v>
      </c>
      <c r="Q45" s="19" t="e">
        <f>#REF!</f>
        <v>#REF!</v>
      </c>
      <c r="R45" s="20" t="e">
        <f>#REF!</f>
        <v>#REF!</v>
      </c>
      <c r="S45" s="19"/>
      <c r="T45" s="19"/>
    </row>
    <row r="46" spans="15:26" x14ac:dyDescent="0.25">
      <c r="O46" s="19">
        <f>COUNTIF(N10:N29,"подтвердил")</f>
        <v>3</v>
      </c>
      <c r="P46" s="19">
        <f>COUNTIF(N10:N29,"понизил")</f>
        <v>16</v>
      </c>
      <c r="Q46" s="19" t="e">
        <f>#REF!</f>
        <v>#REF!</v>
      </c>
      <c r="R46" s="20" t="e">
        <f>#REF!</f>
        <v>#REF!</v>
      </c>
      <c r="S46" s="19"/>
      <c r="T46" s="19"/>
    </row>
    <row r="47" spans="15:26" x14ac:dyDescent="0.25">
      <c r="Q47" s="19" t="e">
        <f>#REF!</f>
        <v>#REF!</v>
      </c>
      <c r="R47" s="20" t="e">
        <f>#REF!</f>
        <v>#REF!</v>
      </c>
      <c r="S47" s="19"/>
      <c r="T47" s="19"/>
    </row>
    <row r="48" spans="15:26" x14ac:dyDescent="0.25">
      <c r="Q48" s="19"/>
      <c r="R48" s="20"/>
      <c r="S48" s="19"/>
      <c r="T48" s="19"/>
    </row>
    <row r="49" spans="17:18" x14ac:dyDescent="0.25">
      <c r="R49" s="12"/>
    </row>
    <row r="51" spans="17:18" x14ac:dyDescent="0.25">
      <c r="Q51" s="19" t="s">
        <v>35</v>
      </c>
    </row>
    <row r="52" spans="17:18" x14ac:dyDescent="0.25">
      <c r="Q52" s="19">
        <f>COUNTIF(N10:N29,"повысил")</f>
        <v>1</v>
      </c>
    </row>
  </sheetData>
  <mergeCells count="3">
    <mergeCell ref="B2:V4"/>
    <mergeCell ref="D6:P7"/>
    <mergeCell ref="J30:K30"/>
  </mergeCells>
  <conditionalFormatting sqref="O10:O43">
    <cfRule type="cellIs" dxfId="6" priority="6" operator="lessThanOrEqual">
      <formula>-2</formula>
    </cfRule>
  </conditionalFormatting>
  <conditionalFormatting sqref="N10:N29">
    <cfRule type="containsText" dxfId="5" priority="1" operator="containsText" text="подтвердил">
      <formula>NOT(ISERROR(SEARCH("подтвердил",N10)))</formula>
    </cfRule>
    <cfRule type="containsText" dxfId="4" priority="2" operator="containsText" text="подтвердил">
      <formula>NOT(ISERROR(SEARCH("подтвердил",N10)))</formula>
    </cfRule>
    <cfRule type="containsText" dxfId="3" priority="3" operator="containsText" text="повысил">
      <formula>NOT(ISERROR(SEARCH("повысил",N10)))</formula>
    </cfRule>
    <cfRule type="containsText" dxfId="2" priority="4" operator="containsText" text="понизил">
      <formula>NOT(ISERROR(SEARCH("понизил",N10)))</formula>
    </cfRule>
    <cfRule type="containsText" dxfId="1" priority="5" operator="containsText" text="потвердил">
      <formula>NOT(ISERROR(SEARCH("потвердил",N10)))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3"/>
  <sheetViews>
    <sheetView topLeftCell="A2" zoomScale="85" zoomScaleNormal="85" workbookViewId="0">
      <selection activeCell="E14" sqref="E14:X14"/>
    </sheetView>
  </sheetViews>
  <sheetFormatPr defaultRowHeight="15" x14ac:dyDescent="0.25"/>
  <cols>
    <col min="2" max="2" width="11.85546875" bestFit="1" customWidth="1"/>
    <col min="5" max="12" width="7.7109375" customWidth="1"/>
    <col min="13" max="13" width="10.85546875" customWidth="1"/>
    <col min="14" max="24" width="7.7109375" customWidth="1"/>
    <col min="27" max="27" width="5.85546875" customWidth="1"/>
    <col min="28" max="28" width="4.85546875" customWidth="1"/>
    <col min="29" max="29" width="5" customWidth="1"/>
    <col min="30" max="30" width="4.85546875" customWidth="1"/>
    <col min="31" max="31" width="5.140625" customWidth="1"/>
    <col min="32" max="32" width="4.85546875" customWidth="1"/>
    <col min="33" max="33" width="5" customWidth="1"/>
    <col min="34" max="34" width="5.140625" customWidth="1"/>
    <col min="35" max="36" width="4.85546875" customWidth="1"/>
    <col min="37" max="37" width="5.42578125" customWidth="1"/>
    <col min="38" max="38" width="4.42578125" customWidth="1"/>
    <col min="39" max="39" width="5.42578125" customWidth="1"/>
    <col min="40" max="40" width="5.28515625" customWidth="1"/>
    <col min="41" max="42" width="6.28515625" customWidth="1"/>
    <col min="43" max="43" width="7.7109375" customWidth="1"/>
    <col min="44" max="44" width="5.85546875" customWidth="1"/>
    <col min="45" max="45" width="5.42578125" customWidth="1"/>
    <col min="46" max="46" width="5.85546875" customWidth="1"/>
    <col min="47" max="47" width="6.7109375" customWidth="1"/>
    <col min="48" max="48" width="8.28515625" customWidth="1"/>
  </cols>
  <sheetData>
    <row r="1" spans="1:29" ht="16.149999999999999" thickBot="1" x14ac:dyDescent="0.3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1"/>
      <c r="Z1" s="1"/>
      <c r="AA1" s="1"/>
      <c r="AB1" s="1"/>
      <c r="AC1" s="1"/>
    </row>
    <row r="2" spans="1:29" ht="21" thickBot="1" x14ac:dyDescent="0.35">
      <c r="A2" s="104" t="s">
        <v>16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6"/>
    </row>
    <row r="3" spans="1:29" ht="21" x14ac:dyDescent="0.35">
      <c r="C3" s="121" t="s">
        <v>60</v>
      </c>
      <c r="D3" s="121"/>
      <c r="E3" s="121"/>
      <c r="F3" s="122"/>
      <c r="G3" s="5"/>
      <c r="H3" s="6"/>
      <c r="I3" s="107"/>
      <c r="J3" s="107"/>
      <c r="M3" s="9">
        <v>2020</v>
      </c>
      <c r="O3" s="108" t="s">
        <v>0</v>
      </c>
      <c r="P3" s="93"/>
      <c r="Q3" s="93"/>
      <c r="R3" s="93"/>
      <c r="S3" s="93"/>
      <c r="T3" s="93"/>
      <c r="U3" s="93"/>
      <c r="V3" s="93"/>
      <c r="W3" s="93"/>
      <c r="X3" s="109"/>
    </row>
    <row r="4" spans="1:29" ht="15.75" x14ac:dyDescent="0.25">
      <c r="A4" s="115" t="s">
        <v>1</v>
      </c>
      <c r="B4" s="116"/>
      <c r="C4" s="116"/>
      <c r="D4" s="116"/>
      <c r="E4" s="116"/>
      <c r="F4" s="116"/>
      <c r="G4" s="117" t="s">
        <v>50</v>
      </c>
      <c r="H4" s="117"/>
      <c r="I4" s="117"/>
      <c r="J4" s="117"/>
      <c r="K4" s="118"/>
      <c r="L4" s="118"/>
      <c r="M4" s="118"/>
      <c r="N4" s="118"/>
      <c r="O4" s="117"/>
      <c r="P4" s="117"/>
      <c r="Q4" s="117"/>
      <c r="R4" s="119"/>
      <c r="S4" s="119"/>
      <c r="T4" s="119"/>
      <c r="U4" s="119"/>
      <c r="V4" s="119"/>
      <c r="W4" s="119"/>
      <c r="X4" s="120"/>
    </row>
    <row r="5" spans="1:29" ht="19.5" x14ac:dyDescent="0.35">
      <c r="A5" s="11" t="s">
        <v>2</v>
      </c>
      <c r="B5" s="67">
        <v>44096</v>
      </c>
      <c r="C5" s="10"/>
      <c r="D5" s="112" t="s">
        <v>12</v>
      </c>
      <c r="E5" s="113"/>
      <c r="F5" s="113"/>
      <c r="G5" s="113"/>
      <c r="H5" s="114"/>
      <c r="I5" s="26">
        <v>8</v>
      </c>
      <c r="J5" s="13"/>
      <c r="K5" s="16"/>
      <c r="L5" s="17"/>
      <c r="M5" s="17"/>
      <c r="N5" s="18"/>
      <c r="O5" s="110"/>
      <c r="P5" s="110"/>
      <c r="Q5" s="110"/>
      <c r="R5" s="110"/>
      <c r="S5" s="110"/>
      <c r="T5" s="110"/>
      <c r="U5" s="110"/>
      <c r="V5" s="110"/>
      <c r="W5" s="110"/>
      <c r="X5" s="111"/>
    </row>
    <row r="6" spans="1:29" ht="31.5" customHeight="1" x14ac:dyDescent="0.25">
      <c r="A6" s="101" t="s">
        <v>3</v>
      </c>
      <c r="B6" s="102"/>
      <c r="C6" s="102" t="s">
        <v>4</v>
      </c>
      <c r="D6" s="102"/>
      <c r="E6" s="103" t="s">
        <v>13</v>
      </c>
      <c r="F6" s="103"/>
      <c r="G6" s="38">
        <v>5</v>
      </c>
      <c r="H6" s="38">
        <v>4</v>
      </c>
      <c r="I6" s="38">
        <v>3</v>
      </c>
      <c r="J6" s="38">
        <v>2</v>
      </c>
      <c r="K6" s="14" t="s">
        <v>10</v>
      </c>
      <c r="L6" s="14" t="s">
        <v>11</v>
      </c>
      <c r="M6" s="15" t="s">
        <v>14</v>
      </c>
      <c r="N6" s="7"/>
      <c r="O6" s="7"/>
      <c r="P6" s="3"/>
      <c r="Q6" s="3"/>
      <c r="R6" s="3"/>
      <c r="S6" s="3"/>
      <c r="T6" s="3"/>
      <c r="U6" s="3"/>
      <c r="V6" s="3"/>
      <c r="W6" s="3"/>
      <c r="X6" s="4"/>
    </row>
    <row r="7" spans="1:29" ht="20.25" x14ac:dyDescent="0.3">
      <c r="A7" s="98" t="s">
        <v>59</v>
      </c>
      <c r="B7" s="98"/>
      <c r="C7" s="99">
        <v>22</v>
      </c>
      <c r="D7" s="99"/>
      <c r="E7" s="100">
        <v>20</v>
      </c>
      <c r="F7" s="100"/>
      <c r="G7" s="39">
        <f>Поэлементный!Y2</f>
        <v>1</v>
      </c>
      <c r="H7" s="39">
        <f>Поэлементный!Y3</f>
        <v>6</v>
      </c>
      <c r="I7" s="39">
        <f>Поэлементный!Y4</f>
        <v>8</v>
      </c>
      <c r="J7" s="39">
        <f>Поэлементный!Y5</f>
        <v>5</v>
      </c>
      <c r="K7" s="24">
        <f>(G7+H7)/E7</f>
        <v>0.35</v>
      </c>
      <c r="L7" s="24">
        <f>(G7+H7+I7)/E7</f>
        <v>0.75</v>
      </c>
      <c r="M7" s="25">
        <f>J7/E7</f>
        <v>0.25</v>
      </c>
      <c r="N7" s="7"/>
      <c r="O7" s="3"/>
      <c r="P7" s="3"/>
      <c r="Q7" s="3"/>
      <c r="R7" s="3"/>
      <c r="S7" s="3"/>
      <c r="T7" s="3"/>
      <c r="U7" s="3"/>
      <c r="V7" s="3"/>
      <c r="W7" s="3"/>
      <c r="X7" s="4"/>
    </row>
    <row r="8" spans="1:29" ht="15.75" x14ac:dyDescent="0.25">
      <c r="A8" s="80" t="s">
        <v>5</v>
      </c>
      <c r="B8" s="81"/>
      <c r="C8" s="81"/>
      <c r="D8" s="81"/>
      <c r="E8" s="82" t="s">
        <v>6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4"/>
    </row>
    <row r="9" spans="1:29" ht="15.75" x14ac:dyDescent="0.25">
      <c r="A9" s="80"/>
      <c r="B9" s="81"/>
      <c r="C9" s="81"/>
      <c r="D9" s="81"/>
      <c r="E9" s="41">
        <f>Поэлементный!B9</f>
        <v>1</v>
      </c>
      <c r="F9" s="41">
        <f>Поэлементный!C9</f>
        <v>2</v>
      </c>
      <c r="G9" s="41">
        <f>Поэлементный!D9</f>
        <v>3</v>
      </c>
      <c r="H9" s="41">
        <f>Поэлементный!E9</f>
        <v>4</v>
      </c>
      <c r="I9" s="41">
        <f>Поэлементный!F9</f>
        <v>5</v>
      </c>
      <c r="J9" s="41">
        <f>Поэлементный!G9</f>
        <v>6</v>
      </c>
      <c r="K9" s="41">
        <f>Поэлементный!H9</f>
        <v>7</v>
      </c>
      <c r="L9" s="41">
        <f>Поэлементный!I9</f>
        <v>8</v>
      </c>
      <c r="M9" s="41" t="e">
        <f>Поэлементный!#REF!</f>
        <v>#REF!</v>
      </c>
      <c r="N9" s="41" t="e">
        <f>Поэлементный!#REF!</f>
        <v>#REF!</v>
      </c>
      <c r="O9" s="41" t="e">
        <f>Поэлементный!#REF!</f>
        <v>#REF!</v>
      </c>
      <c r="P9" s="41" t="e">
        <f>Поэлементный!#REF!</f>
        <v>#REF!</v>
      </c>
      <c r="Q9" s="41" t="e">
        <f>Поэлементный!#REF!</f>
        <v>#REF!</v>
      </c>
      <c r="R9" s="41" t="e">
        <f>Поэлементный!#REF!</f>
        <v>#REF!</v>
      </c>
      <c r="S9" s="41" t="e">
        <f>Поэлементный!#REF!</f>
        <v>#REF!</v>
      </c>
      <c r="T9" s="41" t="e">
        <f>Поэлементный!#REF!</f>
        <v>#REF!</v>
      </c>
      <c r="U9" s="41" t="e">
        <f>Поэлементный!#REF!</f>
        <v>#REF!</v>
      </c>
      <c r="V9" s="41" t="e">
        <f>Поэлементный!#REF!</f>
        <v>#REF!</v>
      </c>
      <c r="W9" s="41" t="e">
        <f>Поэлементный!#REF!</f>
        <v>#REF!</v>
      </c>
      <c r="X9" s="41" t="e">
        <f>Поэлементный!#REF!</f>
        <v>#REF!</v>
      </c>
    </row>
    <row r="10" spans="1:29" ht="15.75" x14ac:dyDescent="0.25">
      <c r="A10" s="74" t="str">
        <f>A7</f>
        <v>7б</v>
      </c>
      <c r="B10" s="75"/>
      <c r="C10" s="75"/>
      <c r="D10" s="76"/>
      <c r="E10" s="22">
        <f>Поэлементный!B30</f>
        <v>20</v>
      </c>
      <c r="F10" s="22">
        <f>Поэлементный!C30</f>
        <v>0</v>
      </c>
      <c r="G10" s="22">
        <f>Поэлементный!D30</f>
        <v>20</v>
      </c>
      <c r="H10" s="22">
        <f>Поэлементный!E30</f>
        <v>15</v>
      </c>
      <c r="I10" s="22">
        <f>Поэлементный!F30</f>
        <v>16</v>
      </c>
      <c r="J10" s="22">
        <f>Поэлементный!G30</f>
        <v>8</v>
      </c>
      <c r="K10" s="22">
        <f>Поэлементный!H30</f>
        <v>16</v>
      </c>
      <c r="L10" s="22">
        <f>Поэлементный!I30</f>
        <v>8</v>
      </c>
      <c r="M10" s="22" t="e">
        <f>Поэлементный!#REF!</f>
        <v>#REF!</v>
      </c>
      <c r="N10" s="22" t="e">
        <f>Поэлементный!#REF!</f>
        <v>#REF!</v>
      </c>
      <c r="O10" s="22" t="e">
        <f>Поэлементный!#REF!</f>
        <v>#REF!</v>
      </c>
      <c r="P10" s="22" t="e">
        <f>Поэлементный!#REF!</f>
        <v>#REF!</v>
      </c>
      <c r="Q10" s="22" t="e">
        <f>Поэлементный!#REF!</f>
        <v>#REF!</v>
      </c>
      <c r="R10" s="22" t="e">
        <f>Поэлементный!#REF!</f>
        <v>#REF!</v>
      </c>
      <c r="S10" s="22" t="e">
        <f>Поэлементный!#REF!</f>
        <v>#REF!</v>
      </c>
      <c r="T10" s="22" t="e">
        <f>Поэлементный!#REF!</f>
        <v>#REF!</v>
      </c>
      <c r="U10" s="22" t="e">
        <f>Поэлементный!#REF!</f>
        <v>#REF!</v>
      </c>
      <c r="V10" s="22" t="e">
        <f>Поэлементный!#REF!</f>
        <v>#REF!</v>
      </c>
      <c r="W10" s="22" t="e">
        <f>Поэлементный!#REF!</f>
        <v>#REF!</v>
      </c>
      <c r="X10" s="22" t="e">
        <f>Поэлементный!#REF!</f>
        <v>#REF!</v>
      </c>
    </row>
    <row r="11" spans="1:29" x14ac:dyDescent="0.25">
      <c r="A11" s="77"/>
      <c r="B11" s="78"/>
      <c r="C11" s="78"/>
      <c r="D11" s="79"/>
      <c r="E11" s="23">
        <f>E10/$E$7</f>
        <v>1</v>
      </c>
      <c r="F11" s="23">
        <f t="shared" ref="F11:P11" si="0">F10/$E$7</f>
        <v>0</v>
      </c>
      <c r="G11" s="23">
        <f t="shared" si="0"/>
        <v>1</v>
      </c>
      <c r="H11" s="23">
        <f t="shared" si="0"/>
        <v>0.75</v>
      </c>
      <c r="I11" s="23">
        <f t="shared" si="0"/>
        <v>0.8</v>
      </c>
      <c r="J11" s="23">
        <f t="shared" si="0"/>
        <v>0.4</v>
      </c>
      <c r="K11" s="23">
        <f t="shared" si="0"/>
        <v>0.8</v>
      </c>
      <c r="L11" s="23">
        <f t="shared" si="0"/>
        <v>0.4</v>
      </c>
      <c r="M11" s="23" t="e">
        <f t="shared" si="0"/>
        <v>#REF!</v>
      </c>
      <c r="N11" s="23" t="e">
        <f t="shared" si="0"/>
        <v>#REF!</v>
      </c>
      <c r="O11" s="23" t="e">
        <f t="shared" si="0"/>
        <v>#REF!</v>
      </c>
      <c r="P11" s="23" t="e">
        <f t="shared" si="0"/>
        <v>#REF!</v>
      </c>
      <c r="Q11" s="23" t="e">
        <f>Q10/$E$7</f>
        <v>#REF!</v>
      </c>
      <c r="R11" s="23" t="e">
        <f t="shared" ref="R11:W11" si="1">R10/$E$7</f>
        <v>#REF!</v>
      </c>
      <c r="S11" s="23" t="e">
        <f t="shared" si="1"/>
        <v>#REF!</v>
      </c>
      <c r="T11" s="23" t="e">
        <f t="shared" si="1"/>
        <v>#REF!</v>
      </c>
      <c r="U11" s="23" t="e">
        <f t="shared" si="1"/>
        <v>#REF!</v>
      </c>
      <c r="V11" s="23" t="e">
        <f t="shared" si="1"/>
        <v>#REF!</v>
      </c>
      <c r="W11" s="23" t="e">
        <f t="shared" si="1"/>
        <v>#REF!</v>
      </c>
      <c r="X11" s="23" t="e">
        <f>X10/$E$7</f>
        <v>#REF!</v>
      </c>
    </row>
    <row r="12" spans="1:29" ht="15.75" x14ac:dyDescent="0.25">
      <c r="A12" s="89" t="s">
        <v>25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1"/>
    </row>
    <row r="13" spans="1:29" ht="19.899999999999999" customHeight="1" x14ac:dyDescent="0.25">
      <c r="A13" s="92" t="s">
        <v>7</v>
      </c>
      <c r="B13" s="93"/>
      <c r="C13" s="93"/>
      <c r="D13" s="94"/>
      <c r="E13" s="95" t="s">
        <v>23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7"/>
    </row>
    <row r="14" spans="1:29" ht="31.15" customHeight="1" x14ac:dyDescent="0.25">
      <c r="A14" s="85">
        <v>1</v>
      </c>
      <c r="B14" s="85"/>
      <c r="C14" s="85"/>
      <c r="D14" s="85"/>
      <c r="E14" s="86" t="s">
        <v>51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8"/>
    </row>
    <row r="15" spans="1:29" ht="19.899999999999999" customHeight="1" x14ac:dyDescent="0.25">
      <c r="A15" s="73">
        <v>2</v>
      </c>
      <c r="B15" s="73"/>
      <c r="C15" s="73"/>
      <c r="D15" s="73"/>
      <c r="E15" s="86" t="s">
        <v>52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</row>
    <row r="16" spans="1:29" ht="31.15" customHeight="1" x14ac:dyDescent="0.25">
      <c r="A16" s="73">
        <v>3</v>
      </c>
      <c r="B16" s="73"/>
      <c r="C16" s="73"/>
      <c r="D16" s="73"/>
      <c r="E16" s="86" t="s">
        <v>53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8"/>
    </row>
    <row r="17" spans="1:24" ht="31.15" customHeight="1" x14ac:dyDescent="0.25">
      <c r="A17" s="73">
        <v>4</v>
      </c>
      <c r="B17" s="73"/>
      <c r="C17" s="73"/>
      <c r="D17" s="73"/>
      <c r="E17" s="86" t="s">
        <v>54</v>
      </c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8"/>
    </row>
    <row r="18" spans="1:24" ht="19.899999999999999" customHeight="1" x14ac:dyDescent="0.25">
      <c r="A18" s="73">
        <v>5</v>
      </c>
      <c r="B18" s="73"/>
      <c r="C18" s="73"/>
      <c r="D18" s="73"/>
      <c r="E18" s="86" t="s">
        <v>55</v>
      </c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8"/>
    </row>
    <row r="19" spans="1:24" ht="19.899999999999999" customHeight="1" x14ac:dyDescent="0.25">
      <c r="A19" s="73">
        <v>6</v>
      </c>
      <c r="B19" s="73"/>
      <c r="C19" s="73"/>
      <c r="D19" s="73"/>
      <c r="E19" s="86" t="s">
        <v>56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8"/>
    </row>
    <row r="20" spans="1:24" ht="31.15" customHeight="1" x14ac:dyDescent="0.25">
      <c r="A20" s="73">
        <v>7</v>
      </c>
      <c r="B20" s="73"/>
      <c r="C20" s="73"/>
      <c r="D20" s="73"/>
      <c r="E20" s="86" t="s">
        <v>57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8"/>
    </row>
    <row r="21" spans="1:24" ht="42.6" customHeight="1" x14ac:dyDescent="0.25">
      <c r="A21" s="73">
        <v>8</v>
      </c>
      <c r="B21" s="73"/>
      <c r="C21" s="73"/>
      <c r="D21" s="73"/>
      <c r="E21" s="86" t="s">
        <v>58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8"/>
    </row>
    <row r="22" spans="1:24" ht="19.899999999999999" customHeight="1" x14ac:dyDescent="0.3">
      <c r="A22" s="73">
        <v>9</v>
      </c>
      <c r="B22" s="73"/>
      <c r="C22" s="73"/>
      <c r="D22" s="73"/>
      <c r="E22" s="123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5"/>
    </row>
    <row r="23" spans="1:24" ht="19.899999999999999" customHeight="1" x14ac:dyDescent="0.3">
      <c r="A23" s="73">
        <v>10</v>
      </c>
      <c r="B23" s="73"/>
      <c r="C23" s="73"/>
      <c r="D23" s="73"/>
      <c r="E23" s="123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5"/>
    </row>
    <row r="24" spans="1:24" ht="19.899999999999999" customHeight="1" x14ac:dyDescent="0.3">
      <c r="A24" s="73">
        <v>11</v>
      </c>
      <c r="B24" s="73"/>
      <c r="C24" s="73"/>
      <c r="D24" s="73"/>
      <c r="E24" s="123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5"/>
    </row>
    <row r="25" spans="1:24" ht="19.899999999999999" customHeight="1" x14ac:dyDescent="0.3">
      <c r="A25" s="73">
        <v>12</v>
      </c>
      <c r="B25" s="73"/>
      <c r="C25" s="73"/>
      <c r="D25" s="73"/>
      <c r="E25" s="123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5"/>
    </row>
    <row r="26" spans="1:24" ht="19.899999999999999" customHeight="1" x14ac:dyDescent="0.3">
      <c r="A26" s="73">
        <v>13</v>
      </c>
      <c r="B26" s="73"/>
      <c r="C26" s="73"/>
      <c r="D26" s="73"/>
      <c r="E26" s="123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5"/>
    </row>
    <row r="27" spans="1:24" ht="19.899999999999999" customHeight="1" x14ac:dyDescent="0.3">
      <c r="A27" s="73">
        <v>14</v>
      </c>
      <c r="B27" s="73"/>
      <c r="C27" s="73"/>
      <c r="D27" s="73"/>
      <c r="E27" s="123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5"/>
    </row>
    <row r="28" spans="1:24" ht="19.899999999999999" customHeight="1" x14ac:dyDescent="0.3">
      <c r="A28" s="73">
        <v>15</v>
      </c>
      <c r="B28" s="73"/>
      <c r="C28" s="73"/>
      <c r="D28" s="73"/>
      <c r="E28" s="123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5"/>
    </row>
    <row r="29" spans="1:24" ht="19.899999999999999" customHeight="1" x14ac:dyDescent="0.3">
      <c r="A29" s="73">
        <v>16</v>
      </c>
      <c r="B29" s="73"/>
      <c r="C29" s="73"/>
      <c r="D29" s="73"/>
      <c r="E29" s="123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5"/>
    </row>
    <row r="30" spans="1:24" ht="19.899999999999999" customHeight="1" x14ac:dyDescent="0.3">
      <c r="A30" s="73">
        <v>17</v>
      </c>
      <c r="B30" s="73"/>
      <c r="C30" s="73"/>
      <c r="D30" s="73"/>
      <c r="E30" s="123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5"/>
    </row>
    <row r="31" spans="1:24" ht="19.899999999999999" customHeight="1" x14ac:dyDescent="0.3">
      <c r="A31" s="73">
        <v>18</v>
      </c>
      <c r="B31" s="73"/>
      <c r="C31" s="73"/>
      <c r="D31" s="73"/>
      <c r="E31" s="123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5"/>
    </row>
    <row r="32" spans="1:24" ht="19.899999999999999" customHeight="1" x14ac:dyDescent="0.3">
      <c r="A32" s="73">
        <v>19</v>
      </c>
      <c r="B32" s="73"/>
      <c r="C32" s="73"/>
      <c r="D32" s="73"/>
      <c r="E32" s="123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5"/>
    </row>
    <row r="33" spans="1:24" ht="19.899999999999999" customHeight="1" x14ac:dyDescent="0.3">
      <c r="A33" s="73">
        <v>20</v>
      </c>
      <c r="B33" s="73"/>
      <c r="C33" s="73"/>
      <c r="D33" s="73"/>
      <c r="E33" s="123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5"/>
    </row>
  </sheetData>
  <mergeCells count="60">
    <mergeCell ref="E18:X18"/>
    <mergeCell ref="E17:X17"/>
    <mergeCell ref="E16:X16"/>
    <mergeCell ref="E15:X15"/>
    <mergeCell ref="E23:X23"/>
    <mergeCell ref="E22:X22"/>
    <mergeCell ref="E21:X21"/>
    <mergeCell ref="E20:X20"/>
    <mergeCell ref="E19:X19"/>
    <mergeCell ref="E28:X28"/>
    <mergeCell ref="E27:X27"/>
    <mergeCell ref="E26:X26"/>
    <mergeCell ref="E25:X25"/>
    <mergeCell ref="E24:X24"/>
    <mergeCell ref="E33:X33"/>
    <mergeCell ref="E32:X32"/>
    <mergeCell ref="E31:X31"/>
    <mergeCell ref="E30:X30"/>
    <mergeCell ref="E29:X29"/>
    <mergeCell ref="A2:X2"/>
    <mergeCell ref="I3:J3"/>
    <mergeCell ref="O3:X3"/>
    <mergeCell ref="O5:X5"/>
    <mergeCell ref="D5:H5"/>
    <mergeCell ref="A4:F4"/>
    <mergeCell ref="G4:X4"/>
    <mergeCell ref="C3:F3"/>
    <mergeCell ref="A7:B7"/>
    <mergeCell ref="C7:D7"/>
    <mergeCell ref="E7:F7"/>
    <mergeCell ref="A6:B6"/>
    <mergeCell ref="C6:D6"/>
    <mergeCell ref="E6:F6"/>
    <mergeCell ref="A10:D11"/>
    <mergeCell ref="A8:D9"/>
    <mergeCell ref="E8:X8"/>
    <mergeCell ref="A14:D14"/>
    <mergeCell ref="E14:X14"/>
    <mergeCell ref="A12:X12"/>
    <mergeCell ref="A13:D13"/>
    <mergeCell ref="E13:X13"/>
    <mergeCell ref="A17:D17"/>
    <mergeCell ref="A15:D15"/>
    <mergeCell ref="A16:D16"/>
    <mergeCell ref="A20:D20"/>
    <mergeCell ref="A21:D21"/>
    <mergeCell ref="A18:D18"/>
    <mergeCell ref="A19:D19"/>
    <mergeCell ref="A24:D24"/>
    <mergeCell ref="A22:D22"/>
    <mergeCell ref="A23:D23"/>
    <mergeCell ref="A28:D28"/>
    <mergeCell ref="A29:D29"/>
    <mergeCell ref="A25:D25"/>
    <mergeCell ref="A26:D26"/>
    <mergeCell ref="A30:D30"/>
    <mergeCell ref="A31:D31"/>
    <mergeCell ref="A32:D32"/>
    <mergeCell ref="A33:D33"/>
    <mergeCell ref="A27:D27"/>
  </mergeCells>
  <conditionalFormatting sqref="L7">
    <cfRule type="cellIs" dxfId="0" priority="1" operator="lessThan">
      <formula>0.5</formula>
    </cfRule>
  </conditionalFormatting>
  <dataValidations disablePrompts="1" count="2">
    <dataValidation type="list" allowBlank="1" showInputMessage="1" showErrorMessage="1" sqref="O5 H3 K3">
      <formula1>#REF!</formula1>
    </dataValidation>
    <dataValidation type="list" allowBlank="1" showInputMessage="1" showErrorMessage="1" sqref="A3">
      <formula1>$A$1:$A$1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zoomScale="85" zoomScaleNormal="85" workbookViewId="0">
      <selection activeCell="A7" sqref="A5:R7"/>
    </sheetView>
  </sheetViews>
  <sheetFormatPr defaultRowHeight="15" x14ac:dyDescent="0.25"/>
  <sheetData>
    <row r="1" spans="1:18" ht="21" thickBot="1" x14ac:dyDescent="0.4">
      <c r="A1" s="146" t="str">
        <f>Анализ!A2</f>
        <v xml:space="preserve">Анализ ВПР в рамках класса  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8"/>
      <c r="P1" s="148"/>
      <c r="Q1" s="148"/>
      <c r="R1" s="148"/>
    </row>
    <row r="2" spans="1:18" ht="15.75" x14ac:dyDescent="0.25">
      <c r="A2" s="149" t="s">
        <v>49</v>
      </c>
      <c r="B2" s="150"/>
      <c r="C2" s="150"/>
      <c r="D2" s="150"/>
      <c r="E2" s="150"/>
      <c r="F2" s="151"/>
      <c r="G2" t="s">
        <v>59</v>
      </c>
      <c r="H2" t="s">
        <v>24</v>
      </c>
      <c r="I2" s="107"/>
      <c r="J2" s="107"/>
      <c r="K2" s="164"/>
      <c r="L2" s="165"/>
      <c r="M2" s="165"/>
      <c r="N2" s="166"/>
      <c r="O2" s="116" t="str">
        <f>Анализ!O3</f>
        <v>учебный год</v>
      </c>
      <c r="P2" s="116"/>
      <c r="Q2" s="116"/>
      <c r="R2" s="116"/>
    </row>
    <row r="3" spans="1:18" ht="16.5" thickBot="1" x14ac:dyDescent="0.3">
      <c r="A3" s="115" t="s">
        <v>1</v>
      </c>
      <c r="B3" s="116"/>
      <c r="C3" s="116"/>
      <c r="D3" s="116"/>
      <c r="E3" s="116"/>
      <c r="F3" s="116"/>
      <c r="G3" s="155" t="s">
        <v>50</v>
      </c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1:18" ht="15.75" x14ac:dyDescent="0.25">
      <c r="A4" s="152" t="s">
        <v>8</v>
      </c>
      <c r="B4" s="153"/>
      <c r="C4" s="153"/>
      <c r="D4" s="153"/>
      <c r="E4" s="153"/>
      <c r="F4" s="153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</row>
    <row r="5" spans="1:18" ht="18.75" x14ac:dyDescent="0.25">
      <c r="A5" s="158" t="s">
        <v>46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60"/>
    </row>
    <row r="6" spans="1:18" ht="18.75" x14ac:dyDescent="0.25">
      <c r="A6" s="158" t="s">
        <v>47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60"/>
    </row>
    <row r="7" spans="1:18" ht="18.75" x14ac:dyDescent="0.25">
      <c r="A7" s="158" t="s">
        <v>48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60"/>
    </row>
    <row r="8" spans="1:18" ht="14.45" x14ac:dyDescent="0.3">
      <c r="A8" s="161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3"/>
    </row>
    <row r="9" spans="1:18" ht="15.75" x14ac:dyDescent="0.25">
      <c r="A9" s="156" t="s">
        <v>9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7"/>
    </row>
    <row r="10" spans="1:18" thickBot="1" x14ac:dyDescent="0.35">
      <c r="A10" s="143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5"/>
    </row>
    <row r="11" spans="1:18" thickBot="1" x14ac:dyDescent="0.35">
      <c r="A11" s="130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2"/>
    </row>
    <row r="12" spans="1:18" thickBot="1" x14ac:dyDescent="0.35">
      <c r="A12" s="130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2"/>
    </row>
    <row r="13" spans="1:18" thickBot="1" x14ac:dyDescent="0.35">
      <c r="A13" s="130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2"/>
    </row>
    <row r="14" spans="1:18" thickBot="1" x14ac:dyDescent="0.35">
      <c r="A14" s="130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2"/>
    </row>
    <row r="15" spans="1:18" thickBot="1" x14ac:dyDescent="0.35">
      <c r="A15" s="130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2"/>
    </row>
    <row r="16" spans="1:18" thickBot="1" x14ac:dyDescent="0.35">
      <c r="A16" s="130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2"/>
    </row>
    <row r="17" spans="1:18" thickBot="1" x14ac:dyDescent="0.35">
      <c r="A17" s="130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2"/>
    </row>
    <row r="18" spans="1:18" thickBot="1" x14ac:dyDescent="0.35">
      <c r="A18" s="130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2"/>
    </row>
    <row r="19" spans="1:18" ht="14.45" x14ac:dyDescent="0.3">
      <c r="A19" s="133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5"/>
    </row>
    <row r="20" spans="1:18" ht="15.75" x14ac:dyDescent="0.25">
      <c r="A20" s="140" t="s">
        <v>19</v>
      </c>
      <c r="B20" s="141"/>
      <c r="C20" s="136" t="s">
        <v>17</v>
      </c>
      <c r="D20" s="136"/>
      <c r="E20" s="136"/>
      <c r="F20" s="136"/>
      <c r="G20" s="136"/>
      <c r="H20" s="136"/>
      <c r="I20" s="136"/>
      <c r="J20" s="137" t="s">
        <v>19</v>
      </c>
      <c r="K20" s="138"/>
      <c r="L20" s="139" t="s">
        <v>18</v>
      </c>
      <c r="M20" s="137"/>
      <c r="N20" s="137"/>
      <c r="O20" s="137"/>
      <c r="P20" s="137"/>
      <c r="Q20" s="137"/>
      <c r="R20" s="138"/>
    </row>
    <row r="21" spans="1:18" ht="15.6" x14ac:dyDescent="0.3">
      <c r="A21" s="126"/>
      <c r="B21" s="126"/>
      <c r="C21" s="127"/>
      <c r="D21" s="127"/>
      <c r="E21" s="127"/>
      <c r="F21" s="127"/>
      <c r="G21" s="127"/>
      <c r="H21" s="127"/>
      <c r="I21" s="127"/>
      <c r="J21" s="128"/>
      <c r="K21" s="129"/>
      <c r="L21" s="142"/>
      <c r="M21" s="128"/>
      <c r="N21" s="128"/>
      <c r="O21" s="128"/>
      <c r="P21" s="128"/>
      <c r="Q21" s="128"/>
      <c r="R21" s="129"/>
    </row>
    <row r="22" spans="1:18" ht="15.6" x14ac:dyDescent="0.3">
      <c r="A22" s="126"/>
      <c r="B22" s="126"/>
      <c r="C22" s="127"/>
      <c r="D22" s="127"/>
      <c r="E22" s="127"/>
      <c r="F22" s="127"/>
      <c r="G22" s="127"/>
      <c r="H22" s="127"/>
      <c r="I22" s="127"/>
      <c r="J22" s="128"/>
      <c r="K22" s="129"/>
      <c r="L22" s="142"/>
      <c r="M22" s="128"/>
      <c r="N22" s="128"/>
      <c r="O22" s="128"/>
      <c r="P22" s="128"/>
      <c r="Q22" s="128"/>
      <c r="R22" s="129"/>
    </row>
    <row r="23" spans="1:18" ht="15.6" x14ac:dyDescent="0.3">
      <c r="A23" s="126"/>
      <c r="B23" s="126"/>
      <c r="C23" s="127"/>
      <c r="D23" s="127"/>
      <c r="E23" s="127"/>
      <c r="F23" s="127"/>
      <c r="G23" s="127"/>
      <c r="H23" s="127"/>
      <c r="I23" s="127"/>
      <c r="J23" s="128"/>
      <c r="K23" s="129"/>
      <c r="L23" s="142"/>
      <c r="M23" s="128"/>
      <c r="N23" s="128"/>
      <c r="O23" s="128"/>
      <c r="P23" s="128"/>
      <c r="Q23" s="128"/>
      <c r="R23" s="129"/>
    </row>
    <row r="24" spans="1:18" ht="15.6" x14ac:dyDescent="0.3">
      <c r="A24" s="126"/>
      <c r="B24" s="126"/>
      <c r="C24" s="127"/>
      <c r="D24" s="127"/>
      <c r="E24" s="127"/>
      <c r="F24" s="127"/>
      <c r="G24" s="127"/>
      <c r="H24" s="127"/>
      <c r="I24" s="127"/>
      <c r="J24" s="128"/>
      <c r="K24" s="129"/>
      <c r="L24" s="142"/>
      <c r="M24" s="128"/>
      <c r="N24" s="128"/>
      <c r="O24" s="128"/>
      <c r="P24" s="128"/>
      <c r="Q24" s="128"/>
      <c r="R24" s="129"/>
    </row>
    <row r="25" spans="1:18" ht="15.6" x14ac:dyDescent="0.3">
      <c r="A25" s="126"/>
      <c r="B25" s="126"/>
      <c r="C25" s="127"/>
      <c r="D25" s="127"/>
      <c r="E25" s="127"/>
      <c r="F25" s="127"/>
      <c r="G25" s="127"/>
      <c r="H25" s="127"/>
      <c r="I25" s="127"/>
      <c r="J25" s="128"/>
      <c r="K25" s="129"/>
      <c r="L25" s="142"/>
      <c r="M25" s="128"/>
      <c r="N25" s="128"/>
      <c r="O25" s="128"/>
      <c r="P25" s="128"/>
      <c r="Q25" s="128"/>
      <c r="R25" s="129"/>
    </row>
    <row r="26" spans="1:18" ht="15.6" x14ac:dyDescent="0.3">
      <c r="A26" s="126"/>
      <c r="B26" s="126"/>
      <c r="C26" s="127"/>
      <c r="D26" s="127"/>
      <c r="E26" s="127"/>
      <c r="F26" s="127"/>
      <c r="G26" s="127"/>
      <c r="H26" s="127"/>
      <c r="I26" s="127"/>
      <c r="J26" s="128"/>
      <c r="K26" s="129"/>
      <c r="L26" s="142"/>
      <c r="M26" s="128"/>
      <c r="N26" s="128"/>
      <c r="O26" s="128"/>
      <c r="P26" s="128"/>
      <c r="Q26" s="128"/>
      <c r="R26" s="129"/>
    </row>
    <row r="27" spans="1:18" ht="15.6" x14ac:dyDescent="0.3">
      <c r="A27" s="126"/>
      <c r="B27" s="126"/>
      <c r="C27" s="127"/>
      <c r="D27" s="127"/>
      <c r="E27" s="127"/>
      <c r="F27" s="127"/>
      <c r="G27" s="127"/>
      <c r="H27" s="127"/>
      <c r="I27" s="127"/>
      <c r="J27" s="128"/>
      <c r="K27" s="129"/>
      <c r="L27" s="142"/>
      <c r="M27" s="128"/>
      <c r="N27" s="128"/>
      <c r="O27" s="128"/>
      <c r="P27" s="128"/>
      <c r="Q27" s="128"/>
      <c r="R27" s="129"/>
    </row>
    <row r="28" spans="1:18" ht="15.6" x14ac:dyDescent="0.3">
      <c r="A28" s="126"/>
      <c r="B28" s="126"/>
      <c r="C28" s="127"/>
      <c r="D28" s="127"/>
      <c r="E28" s="127"/>
      <c r="F28" s="127"/>
      <c r="G28" s="127"/>
      <c r="H28" s="127"/>
      <c r="I28" s="127"/>
      <c r="J28" s="128"/>
      <c r="K28" s="129"/>
      <c r="L28" s="142"/>
      <c r="M28" s="128"/>
      <c r="N28" s="128"/>
      <c r="O28" s="128"/>
      <c r="P28" s="128"/>
      <c r="Q28" s="128"/>
      <c r="R28" s="129"/>
    </row>
    <row r="29" spans="1:18" ht="15.6" x14ac:dyDescent="0.3">
      <c r="A29" s="126"/>
      <c r="B29" s="126"/>
      <c r="C29" s="127"/>
      <c r="D29" s="127"/>
      <c r="E29" s="127"/>
      <c r="F29" s="127"/>
      <c r="G29" s="127"/>
      <c r="H29" s="127"/>
      <c r="I29" s="127"/>
      <c r="J29" s="128"/>
      <c r="K29" s="129"/>
      <c r="L29" s="142"/>
      <c r="M29" s="128"/>
      <c r="N29" s="128"/>
      <c r="O29" s="128"/>
      <c r="P29" s="128"/>
      <c r="Q29" s="128"/>
      <c r="R29" s="129"/>
    </row>
    <row r="30" spans="1:18" ht="15.6" x14ac:dyDescent="0.3">
      <c r="A30" s="126"/>
      <c r="B30" s="126"/>
      <c r="C30" s="127"/>
      <c r="D30" s="127"/>
      <c r="E30" s="127"/>
      <c r="F30" s="127"/>
      <c r="G30" s="127"/>
      <c r="H30" s="127"/>
      <c r="I30" s="127"/>
      <c r="J30" s="128"/>
      <c r="K30" s="129"/>
      <c r="L30" s="142"/>
      <c r="M30" s="128"/>
      <c r="N30" s="128"/>
      <c r="O30" s="128"/>
      <c r="P30" s="128"/>
      <c r="Q30" s="128"/>
      <c r="R30" s="129"/>
    </row>
    <row r="31" spans="1:18" ht="15.6" x14ac:dyDescent="0.3">
      <c r="A31" s="126"/>
      <c r="B31" s="126"/>
      <c r="C31" s="127"/>
      <c r="D31" s="127"/>
      <c r="E31" s="127"/>
      <c r="F31" s="127"/>
      <c r="G31" s="127"/>
      <c r="H31" s="127"/>
      <c r="I31" s="127"/>
      <c r="J31" s="128"/>
      <c r="K31" s="129"/>
      <c r="L31" s="142"/>
      <c r="M31" s="128"/>
      <c r="N31" s="128"/>
      <c r="O31" s="128"/>
      <c r="P31" s="128"/>
      <c r="Q31" s="128"/>
      <c r="R31" s="129"/>
    </row>
    <row r="32" spans="1:18" ht="15.6" x14ac:dyDescent="0.3">
      <c r="A32" s="126"/>
      <c r="B32" s="126"/>
      <c r="C32" s="127"/>
      <c r="D32" s="127"/>
      <c r="E32" s="127"/>
      <c r="F32" s="127"/>
      <c r="G32" s="127"/>
      <c r="H32" s="127"/>
      <c r="I32" s="127"/>
      <c r="J32" s="128"/>
      <c r="K32" s="129"/>
      <c r="L32" s="142"/>
      <c r="M32" s="128"/>
      <c r="N32" s="128"/>
      <c r="O32" s="128"/>
      <c r="P32" s="128"/>
      <c r="Q32" s="128"/>
      <c r="R32" s="129"/>
    </row>
  </sheetData>
  <mergeCells count="75">
    <mergeCell ref="A1:R1"/>
    <mergeCell ref="A2:F2"/>
    <mergeCell ref="A4:R4"/>
    <mergeCell ref="G3:R3"/>
    <mergeCell ref="A9:R9"/>
    <mergeCell ref="A6:R6"/>
    <mergeCell ref="A7:R7"/>
    <mergeCell ref="A8:R8"/>
    <mergeCell ref="I2:J2"/>
    <mergeCell ref="K2:N2"/>
    <mergeCell ref="O2:R2"/>
    <mergeCell ref="A3:F3"/>
    <mergeCell ref="A5:R5"/>
    <mergeCell ref="A10:R10"/>
    <mergeCell ref="A11:R11"/>
    <mergeCell ref="A12:R12"/>
    <mergeCell ref="A13:R13"/>
    <mergeCell ref="L30:R30"/>
    <mergeCell ref="A30:B30"/>
    <mergeCell ref="L24:R24"/>
    <mergeCell ref="C25:I25"/>
    <mergeCell ref="J25:K25"/>
    <mergeCell ref="L25:R25"/>
    <mergeCell ref="C26:I26"/>
    <mergeCell ref="J26:K26"/>
    <mergeCell ref="L26:R26"/>
    <mergeCell ref="A24:B24"/>
    <mergeCell ref="A25:B25"/>
    <mergeCell ref="A26:B26"/>
    <mergeCell ref="C31:I31"/>
    <mergeCell ref="J31:K31"/>
    <mergeCell ref="L31:R31"/>
    <mergeCell ref="C32:I32"/>
    <mergeCell ref="J32:K32"/>
    <mergeCell ref="L32:R32"/>
    <mergeCell ref="A31:B31"/>
    <mergeCell ref="A32:B32"/>
    <mergeCell ref="C30:I30"/>
    <mergeCell ref="J30:K30"/>
    <mergeCell ref="L27:R27"/>
    <mergeCell ref="C28:I28"/>
    <mergeCell ref="J28:K28"/>
    <mergeCell ref="L28:R28"/>
    <mergeCell ref="C29:I29"/>
    <mergeCell ref="J29:K29"/>
    <mergeCell ref="L29:R29"/>
    <mergeCell ref="A27:B27"/>
    <mergeCell ref="A28:B28"/>
    <mergeCell ref="A29:B29"/>
    <mergeCell ref="C27:I27"/>
    <mergeCell ref="J27:K27"/>
    <mergeCell ref="C24:I24"/>
    <mergeCell ref="J24:K24"/>
    <mergeCell ref="A19:R19"/>
    <mergeCell ref="C20:I20"/>
    <mergeCell ref="J20:K20"/>
    <mergeCell ref="L20:R20"/>
    <mergeCell ref="C21:I21"/>
    <mergeCell ref="J21:K21"/>
    <mergeCell ref="A20:B20"/>
    <mergeCell ref="A21:B21"/>
    <mergeCell ref="L21:R21"/>
    <mergeCell ref="L22:R22"/>
    <mergeCell ref="C23:I23"/>
    <mergeCell ref="J23:K23"/>
    <mergeCell ref="L23:R23"/>
    <mergeCell ref="A22:B22"/>
    <mergeCell ref="A23:B23"/>
    <mergeCell ref="C22:I22"/>
    <mergeCell ref="J22:K22"/>
    <mergeCell ref="A14:R14"/>
    <mergeCell ref="A15:R15"/>
    <mergeCell ref="A16:R16"/>
    <mergeCell ref="A17:R17"/>
    <mergeCell ref="A18:R18"/>
  </mergeCells>
  <dataValidations count="1">
    <dataValidation type="list" allowBlank="1" showInputMessage="1" showErrorMessage="1" sqref="K2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H26" sqref="H26"/>
    </sheetView>
  </sheetViews>
  <sheetFormatPr defaultRowHeight="15" x14ac:dyDescent="0.25"/>
  <sheetData>
    <row r="1" spans="1:12" ht="18" x14ac:dyDescent="0.25">
      <c r="A1" s="171" t="s">
        <v>45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14.45" x14ac:dyDescent="0.3">
      <c r="A2" s="49"/>
    </row>
    <row r="3" spans="1:12" ht="18.75" x14ac:dyDescent="0.25">
      <c r="A3" s="172" t="s">
        <v>37</v>
      </c>
      <c r="B3" s="50"/>
      <c r="C3" s="175" t="s">
        <v>38</v>
      </c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8.75" x14ac:dyDescent="0.3">
      <c r="A4" s="173"/>
      <c r="B4" s="51"/>
      <c r="C4" s="52">
        <v>1</v>
      </c>
      <c r="D4" s="53">
        <v>2</v>
      </c>
      <c r="E4" s="53">
        <v>3</v>
      </c>
      <c r="F4" s="53">
        <v>4</v>
      </c>
      <c r="G4" s="53">
        <v>5</v>
      </c>
      <c r="H4" s="53">
        <v>6</v>
      </c>
      <c r="I4" s="53">
        <v>7</v>
      </c>
      <c r="J4" s="53">
        <v>8</v>
      </c>
      <c r="K4" s="53">
        <v>9</v>
      </c>
      <c r="L4" s="53">
        <v>10</v>
      </c>
    </row>
    <row r="5" spans="1:12" ht="18.75" x14ac:dyDescent="0.3">
      <c r="A5" s="173"/>
      <c r="B5" s="54" t="s">
        <v>39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</row>
    <row r="6" spans="1:12" x14ac:dyDescent="0.25">
      <c r="A6" s="174"/>
      <c r="B6" s="55" t="s">
        <v>40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</row>
    <row r="7" spans="1:12" ht="18.75" x14ac:dyDescent="0.3">
      <c r="A7" s="56">
        <v>1</v>
      </c>
      <c r="B7" s="57" t="s">
        <v>41</v>
      </c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18.75" x14ac:dyDescent="0.3">
      <c r="A8" s="56">
        <v>2</v>
      </c>
      <c r="B8" s="58" t="s">
        <v>42</v>
      </c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2" ht="18.75" x14ac:dyDescent="0.3">
      <c r="A9" s="56">
        <v>3</v>
      </c>
      <c r="B9" s="58" t="s">
        <v>43</v>
      </c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ht="18.75" x14ac:dyDescent="0.3">
      <c r="A10" s="56">
        <v>4</v>
      </c>
      <c r="B10" s="169" t="s">
        <v>44</v>
      </c>
      <c r="C10" s="170"/>
      <c r="D10" s="58"/>
      <c r="E10" s="58"/>
      <c r="F10" s="58"/>
      <c r="G10" s="58"/>
      <c r="H10" s="58"/>
      <c r="I10" s="58"/>
      <c r="J10" s="58"/>
      <c r="K10" s="58"/>
      <c r="L10" s="58"/>
    </row>
    <row r="11" spans="1:12" ht="18.75" x14ac:dyDescent="0.3">
      <c r="A11" s="56">
        <v>5</v>
      </c>
      <c r="B11" s="58" t="s">
        <v>15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18.75" x14ac:dyDescent="0.3">
      <c r="A12" s="56">
        <v>6</v>
      </c>
      <c r="B12" s="58" t="s">
        <v>15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 ht="18.75" x14ac:dyDescent="0.3">
      <c r="A13" s="56">
        <v>7</v>
      </c>
      <c r="B13" s="58" t="s">
        <v>15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1:12" ht="18.75" x14ac:dyDescent="0.3">
      <c r="A14" s="56">
        <v>8</v>
      </c>
      <c r="B14" s="58" t="s">
        <v>15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2" ht="18.75" x14ac:dyDescent="0.3">
      <c r="A15" s="56">
        <v>9</v>
      </c>
      <c r="B15" s="58" t="s">
        <v>15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ht="18.75" x14ac:dyDescent="0.3">
      <c r="A16" s="56">
        <v>10</v>
      </c>
      <c r="B16" s="58" t="s">
        <v>15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</row>
    <row r="17" spans="1:1" ht="14.45" x14ac:dyDescent="0.3">
      <c r="A17" s="49"/>
    </row>
  </sheetData>
  <mergeCells count="14">
    <mergeCell ref="J5:J6"/>
    <mergeCell ref="K5:K6"/>
    <mergeCell ref="L5:L6"/>
    <mergeCell ref="B10:C10"/>
    <mergeCell ref="A1:L1"/>
    <mergeCell ref="A3:A6"/>
    <mergeCell ref="C3:L3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Поэлементный</vt:lpstr>
      <vt:lpstr>Анализ</vt:lpstr>
      <vt:lpstr>Итог</vt:lpstr>
      <vt:lpstr>Диагност.карта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1</cp:lastModifiedBy>
  <dcterms:created xsi:type="dcterms:W3CDTF">2020-11-25T18:48:25Z</dcterms:created>
  <dcterms:modified xsi:type="dcterms:W3CDTF">2020-12-23T07:45:38Z</dcterms:modified>
</cp:coreProperties>
</file>