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N9" i="1"/>
  <c r="O9" i="1"/>
  <c r="P9" i="1"/>
  <c r="Q9" i="1"/>
  <c r="R9" i="1"/>
  <c r="S9" i="1"/>
  <c r="T9" i="1"/>
  <c r="U9" i="1"/>
  <c r="V9" i="1"/>
  <c r="W9" i="1"/>
  <c r="X9" i="1"/>
  <c r="M10" i="1"/>
  <c r="N10" i="1"/>
  <c r="O10" i="1"/>
  <c r="P10" i="1"/>
  <c r="Q10" i="1"/>
  <c r="R10" i="1"/>
  <c r="S10" i="1"/>
  <c r="T10" i="1"/>
  <c r="U10" i="1"/>
  <c r="V10" i="1"/>
  <c r="W10" i="1"/>
  <c r="X10" i="1"/>
  <c r="M11" i="1"/>
  <c r="N11" i="1"/>
  <c r="O11" i="1"/>
  <c r="P11" i="1"/>
  <c r="Q11" i="1"/>
  <c r="R11" i="1"/>
  <c r="S11" i="1"/>
  <c r="T11" i="1"/>
  <c r="U11" i="1"/>
  <c r="V11" i="1"/>
  <c r="W11" i="1"/>
  <c r="X11" i="1"/>
  <c r="F9" i="1" l="1"/>
  <c r="G9" i="1"/>
  <c r="H9" i="1"/>
  <c r="I9" i="1"/>
  <c r="J9" i="1"/>
  <c r="K9" i="1"/>
  <c r="L9" i="1"/>
  <c r="E9" i="1"/>
  <c r="O11" i="3" l="1"/>
  <c r="O15" i="3"/>
  <c r="O16" i="3"/>
  <c r="O19" i="3"/>
  <c r="O20" i="3"/>
  <c r="O21" i="3"/>
  <c r="O22" i="3"/>
  <c r="O23" i="3"/>
  <c r="O25" i="3"/>
  <c r="O26" i="3"/>
  <c r="O27" i="3"/>
  <c r="O30" i="3"/>
  <c r="O33" i="3"/>
  <c r="O34" i="3"/>
  <c r="O35" i="3"/>
  <c r="O36" i="3"/>
  <c r="O10" i="3"/>
  <c r="Y5" i="3" l="1"/>
  <c r="J7" i="1" s="1"/>
  <c r="Y4" i="3"/>
  <c r="I7" i="1" s="1"/>
  <c r="Y3" i="3"/>
  <c r="H7" i="1" s="1"/>
  <c r="Y2" i="3"/>
  <c r="G7" i="1" s="1"/>
  <c r="N11" i="3" l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10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J10" i="3"/>
  <c r="R9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O2" i="2"/>
  <c r="A1" i="2"/>
  <c r="R11" i="3" l="1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R39" i="3"/>
  <c r="R41" i="3"/>
  <c r="R43" i="3"/>
  <c r="R45" i="3"/>
  <c r="R47" i="3"/>
  <c r="R10" i="3"/>
  <c r="R12" i="3"/>
  <c r="R14" i="3"/>
  <c r="R16" i="3"/>
  <c r="R18" i="3"/>
  <c r="R20" i="3"/>
  <c r="R22" i="3"/>
  <c r="R24" i="3"/>
  <c r="R26" i="3"/>
  <c r="R28" i="3"/>
  <c r="R30" i="3"/>
  <c r="R32" i="3"/>
  <c r="R34" i="3"/>
  <c r="R36" i="3"/>
  <c r="R38" i="3"/>
  <c r="R40" i="3"/>
  <c r="R42" i="3"/>
  <c r="R44" i="3"/>
  <c r="R46" i="3"/>
  <c r="F10" i="1"/>
  <c r="H10" i="1"/>
  <c r="J10" i="1"/>
  <c r="L10" i="1"/>
  <c r="K10" i="1"/>
  <c r="I10" i="1"/>
  <c r="G10" i="1"/>
  <c r="E10" i="1"/>
  <c r="A10" i="1"/>
  <c r="M7" i="1" l="1"/>
  <c r="F11" i="1"/>
  <c r="K7" i="1"/>
  <c r="J11" i="1"/>
  <c r="H11" i="1"/>
  <c r="L11" i="1"/>
  <c r="E11" i="1"/>
  <c r="I11" i="1"/>
  <c r="L7" i="1"/>
  <c r="G11" i="1"/>
  <c r="K11" i="1"/>
  <c r="O39" i="3" l="1"/>
  <c r="P39" i="3"/>
  <c r="Q52" i="3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J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<sst xmlns="http://schemas.openxmlformats.org/spreadsheetml/2006/main" count="87" uniqueCount="62">
  <si>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</si>
  <si>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</si>
  <si>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</si>
  <si>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</si>
  <si>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</si>
  <si>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</si>
  <si>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</si>
  <si>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</si>
  <si>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</si>
  <si>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</si>
  <si>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</si>
  <si>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</si>
  <si>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</si>
  <si>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</si>
  <si>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</si>
  <si>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</si>
  <si>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</si>
  <si>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</si>
  <si>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</si>
  <si>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</si>
  <si>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</si>
  <si>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</si>
  <si>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</si>
  <si>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</si>
  <si>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</si>
  <si>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</si>
  <si>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</si>
  <si>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</si>
  <si>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</si>
  <si>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</si>
  <si>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</si>
  <si>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</si>
  <si>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</si>
  <si>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</si>
  <si>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</si>
  <si>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</si>
  <si>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___________________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</si>
  <si>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</si>
  <si>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</si>
  <si>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</si>
  <si>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</si>
  <si>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</si>
  <si>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</si>
  <si>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</si>
  <si>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</si>
  <si>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</si>
  <si>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Во втором задании учащиеся выбирали два правильных варианта вместо трех</t>
  </si>
  <si>
    <t>В шестом задании у учащихся наблюдается неумение отделять понятия социальной сферы от экономической сферы</t>
  </si>
  <si>
    <t>Западают темы блока "Государство"</t>
  </si>
  <si>
    <t>Обществознание</t>
  </si>
  <si>
    <t>Прохорова Дарья Васильевна</t>
  </si>
  <si>
    <t>Проверка умения анализировать и оценивать собственную деятельность и ее результаты. Неверно или недостаточно точно сформулированы характеристики видов деятельности.</t>
  </si>
  <si>
    <t>Выбор и запись нескольких правильных ответов из предложенного перечня ответов.</t>
  </si>
  <si>
    <t>Проверка умения осуществлять поиск социальной инфориации, представленной в различных знаковых системах. Неверное понимание 2 подвопроса, неполные ответы на него</t>
  </si>
  <si>
    <t>Установление соответствия между существенными чесртами и признаками изученных социальных явлений и обществоведческими терминами и понятиями. Понимание прирожденного статуса исключительно как полученного от рождения. Неверное определение демаграфического признака</t>
  </si>
  <si>
    <t>Анализ социальной ситуации, описанной в форме цитаты известного писателя, ученого, общественного деятеля. Неверное раскрытие смысла высказывания</t>
  </si>
  <si>
    <t>Анализ представленной информации. Неверное соотнесение сферы жизни общества с ее элементами</t>
  </si>
  <si>
    <t>Анализ визуального изображения социальных объектов, социальных ситуаций. Нет четко выделенных ответов на 1 подвопрс, неверно приводятся признаки семьи как малой группы</t>
  </si>
  <si>
    <t>Проверка умения осознанно и произвольно строить речевое высказывание в письменной форме на заданную тему. Недостаточная логичность текста, некорректное использование части терминов</t>
  </si>
  <si>
    <t>7в</t>
  </si>
  <si>
    <t>обществознание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</si>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</sst>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BDD7EE"/>
        <bgColor rgb="FF000000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6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15" fillId="0" borderId="0" xfId="0" applyFont="1" applyAlignment="1"/>
    <xf numFmtId="0" fontId="15" fillId="0" borderId="0" xfId="0" applyFont="1"/>
    <xf numFmtId="0" fontId="16" fillId="4" borderId="35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6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1" fontId="27" fillId="11" borderId="15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9" fontId="27" fillId="11" borderId="15" xfId="0" applyNumberFormat="1" applyFont="1" applyFill="1" applyBorder="1" applyAlignment="1">
      <alignment horizontal="center" vertical="center" wrapText="1"/>
    </xf>
    <xf numFmtId="9" fontId="29" fillId="13" borderId="15" xfId="0" applyNumberFormat="1" applyFont="1" applyFill="1" applyBorder="1"/>
    <xf numFmtId="0" fontId="1" fillId="0" borderId="23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8" borderId="23" xfId="0" applyFont="1" applyFill="1" applyBorder="1" applyAlignment="1" applyProtection="1">
      <alignment horizontal="center"/>
    </xf>
    <xf numFmtId="1" fontId="27" fillId="11" borderId="9" xfId="0" applyNumberFormat="1" applyFont="1" applyFill="1" applyBorder="1" applyAlignment="1">
      <alignment horizontal="center" vertical="center" wrapText="1"/>
    </xf>
    <xf numFmtId="0" fontId="27" fillId="13" borderId="15" xfId="0" applyFont="1" applyFill="1" applyBorder="1" applyAlignment="1">
      <alignment horizontal="center" vertical="center" wrapText="1"/>
    </xf>
    <xf numFmtId="0" fontId="29" fillId="0" borderId="15" xfId="0" applyFont="1" applyBorder="1"/>
    <xf numFmtId="9" fontId="13" fillId="0" borderId="37" xfId="0" applyNumberFormat="1" applyFont="1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29" fillId="0" borderId="42" xfId="0" applyFont="1" applyBorder="1"/>
    <xf numFmtId="0" fontId="27" fillId="13" borderId="15" xfId="0" applyFont="1" applyFill="1" applyBorder="1" applyAlignment="1">
      <alignment horizontal="center"/>
    </xf>
    <xf numFmtId="0" fontId="27" fillId="13" borderId="9" xfId="0" applyFont="1" applyFill="1" applyBorder="1" applyAlignment="1">
      <alignment horizontal="center"/>
    </xf>
    <xf numFmtId="9" fontId="4" fillId="8" borderId="30" xfId="0" applyNumberFormat="1" applyFont="1" applyFill="1" applyBorder="1" applyAlignment="1" applyProtection="1">
      <alignment horizontal="center" vertical="center" wrapText="1"/>
    </xf>
    <xf numFmtId="9" fontId="27" fillId="13" borderId="18" xfId="0" applyNumberFormat="1" applyFont="1" applyFill="1" applyBorder="1" applyAlignment="1">
      <alignment horizontal="center" vertical="center" wrapText="1"/>
    </xf>
    <xf numFmtId="9" fontId="27" fillId="13" borderId="0" xfId="0" applyNumberFormat="1" applyFont="1" applyFill="1" applyBorder="1" applyAlignment="1">
      <alignment horizontal="center" vertical="center" wrapText="1"/>
    </xf>
    <xf numFmtId="9" fontId="4" fillId="10" borderId="24" xfId="0" applyNumberFormat="1" applyFont="1" applyFill="1" applyBorder="1" applyAlignment="1" applyProtection="1">
      <alignment horizontal="center" vertical="center" wrapText="1"/>
    </xf>
    <xf numFmtId="9" fontId="27" fillId="14" borderId="24" xfId="0" applyNumberFormat="1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1" fontId="27" fillId="11" borderId="43" xfId="0" applyNumberFormat="1" applyFont="1" applyFill="1" applyBorder="1" applyAlignment="1">
      <alignment horizontal="center" vertical="center" wrapText="1"/>
    </xf>
    <xf numFmtId="0" fontId="27" fillId="12" borderId="40" xfId="0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 applyProtection="1"/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27" fillId="12" borderId="15" xfId="0" applyFont="1" applyFill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horizontal="left" vertical="top" wrapText="1"/>
      <protection locked="0"/>
    </xf>
    <xf numFmtId="0" fontId="28" fillId="0" borderId="2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9999"/>
      <color rgb="FFCCFF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Поэлементный!$Q$9:$Q$47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Поэлементный!$R$9:$R$47</c:f>
              <c:numCache>
                <c:formatCode>0%</c:formatCode>
                <c:ptCount val="39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  <c:pt idx="4">
                  <c:v>0.75</c:v>
                </c:pt>
                <c:pt idx="5">
                  <c:v>0.38</c:v>
                </c:pt>
                <c:pt idx="6">
                  <c:v>0.38</c:v>
                </c:pt>
                <c:pt idx="7">
                  <c:v>0.63</c:v>
                </c:pt>
                <c:pt idx="8">
                  <c:v>0</c:v>
                </c:pt>
                <c:pt idx="9">
                  <c:v>0.63</c:v>
                </c:pt>
                <c:pt idx="10">
                  <c:v>0.5</c:v>
                </c:pt>
                <c:pt idx="11">
                  <c:v>0.63</c:v>
                </c:pt>
                <c:pt idx="12">
                  <c:v>0.5</c:v>
                </c:pt>
                <c:pt idx="13">
                  <c:v>0.75</c:v>
                </c:pt>
                <c:pt idx="14">
                  <c:v>0.63</c:v>
                </c:pt>
                <c:pt idx="15">
                  <c:v>0</c:v>
                </c:pt>
                <c:pt idx="16">
                  <c:v>0.75</c:v>
                </c:pt>
                <c:pt idx="17">
                  <c:v>0</c:v>
                </c:pt>
                <c:pt idx="18">
                  <c:v>0</c:v>
                </c:pt>
                <c:pt idx="19">
                  <c:v>0.75</c:v>
                </c:pt>
                <c:pt idx="20">
                  <c:v>0.63</c:v>
                </c:pt>
                <c:pt idx="21">
                  <c:v>0.63</c:v>
                </c:pt>
                <c:pt idx="22">
                  <c:v>0</c:v>
                </c:pt>
                <c:pt idx="23">
                  <c:v>0.88</c:v>
                </c:pt>
                <c:pt idx="24">
                  <c:v>0</c:v>
                </c:pt>
                <c:pt idx="25">
                  <c:v>0</c:v>
                </c:pt>
                <c:pt idx="26">
                  <c:v>0.63</c:v>
                </c:pt>
                <c:pt idx="27">
                  <c:v>0</c:v>
                </c:pt>
                <c:pt idx="28">
                  <c:v>0</c:v>
                </c:pt>
                <c:pt idx="29">
                  <c:v>0.63</c:v>
                </c:pt>
                <c:pt idx="30">
                  <c:v>0.63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73984"/>
        <c:axId val="81275520"/>
      </c:barChart>
      <c:catAx>
        <c:axId val="812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75520"/>
        <c:crosses val="autoZero"/>
        <c:auto val="1"/>
        <c:lblAlgn val="ctr"/>
        <c:lblOffset val="100"/>
        <c:noMultiLvlLbl val="0"/>
      </c:catAx>
      <c:valAx>
        <c:axId val="812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7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Поэлементный!$O$51:$Q$51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Поэлементный!$O$52:$Q$52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91904"/>
        <c:axId val="79827328"/>
      </c:barChart>
      <c:catAx>
        <c:axId val="812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827328"/>
        <c:crosses val="autoZero"/>
        <c:auto val="1"/>
        <c:lblAlgn val="ctr"/>
        <c:lblOffset val="100"/>
        <c:noMultiLvlLbl val="0"/>
      </c:catAx>
      <c:valAx>
        <c:axId val="79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9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0.17391304347826086</c:v>
                </c:pt>
                <c:pt idx="1">
                  <c:v>0.47826086956521741</c:v>
                </c:pt>
                <c:pt idx="2">
                  <c:v>0.43478260869565216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3184"/>
        <c:axId val="84094976"/>
      </c:barChart>
      <c:catAx>
        <c:axId val="8409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094976"/>
        <c:crosses val="autoZero"/>
        <c:auto val="1"/>
        <c:lblAlgn val="ctr"/>
        <c:lblOffset val="100"/>
        <c:noMultiLvlLbl val="0"/>
      </c:catAx>
      <c:valAx>
        <c:axId val="840949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09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161280"/>
        <c:axId val="84163968"/>
      </c:barChart>
      <c:catAx>
        <c:axId val="8416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63968"/>
        <c:crosses val="autoZero"/>
        <c:auto val="1"/>
        <c:lblAlgn val="ctr"/>
        <c:lblOffset val="100"/>
        <c:noMultiLvlLbl val="0"/>
      </c:catAx>
      <c:valAx>
        <c:axId val="841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16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26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69</xdr:row>
      <xdr:rowOff>71717</xdr:rowOff>
    </xdr:from>
    <xdr:to>
      <xdr:col>20</xdr:col>
      <xdr:colOff>331692</xdr:colOff>
      <xdr:row>79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238788</xdr:rowOff>
    </xdr:from>
    <xdr:to>
      <xdr:col>23</xdr:col>
      <xdr:colOff>487356</xdr:colOff>
      <xdr:row>49</xdr:row>
      <xdr:rowOff>109206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52"/>
  <sheetViews>
    <sheetView tabSelected="1" topLeftCell="A25" zoomScale="85" zoomScaleNormal="85" workbookViewId="0">
      <selection activeCell="P32" sqref="P32"/>
    </sheetView>
  </sheetViews>
  <sheetFormatPr defaultRowHeight="15" x14ac:dyDescent="0.25"/>
  <cols>
    <col min="1" max="1" width="11.140625" customWidth="1"/>
    <col min="2" max="9" width="5.7109375" customWidth="1"/>
    <col min="10" max="10" width="10.7109375" customWidth="1"/>
    <col min="11" max="11" width="10.28515625" customWidth="1"/>
    <col min="12" max="12" width="11.28515625" customWidth="1"/>
    <col min="13" max="13" width="14.5703125" customWidth="1"/>
    <col min="14" max="14" width="16" customWidth="1"/>
    <col min="15" max="15" width="11.28515625" customWidth="1"/>
    <col min="16" max="16" width="14.7109375" customWidth="1"/>
    <col min="17" max="21" width="5.7109375" customWidth="1"/>
    <col min="22" max="22" width="17.57031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26" ht="21" x14ac:dyDescent="0.35">
      <c r="B2" s="84" t="s">
        <v>36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X2" s="36">
        <v>5</v>
      </c>
      <c r="Y2" s="33">
        <f>COUNTIF(L10:L30,5)</f>
        <v>1</v>
      </c>
    </row>
    <row r="3" spans="1:26" ht="21" x14ac:dyDescent="0.3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X3" s="36">
        <v>4</v>
      </c>
      <c r="Y3" s="33">
        <f>COUNTIF(L10:L30,4)</f>
        <v>3</v>
      </c>
    </row>
    <row r="4" spans="1:26" ht="21" x14ac:dyDescent="0.3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X4" s="36">
        <v>3</v>
      </c>
      <c r="Y4" s="33">
        <f>COUNTIF(L10:L30,3)</f>
        <v>7</v>
      </c>
    </row>
    <row r="5" spans="1:26" ht="21.75" thickBot="1" x14ac:dyDescent="0.4">
      <c r="X5" s="36">
        <v>2</v>
      </c>
      <c r="Y5" s="33">
        <f>COUNTIF(L10:L30,2)</f>
        <v>10</v>
      </c>
    </row>
    <row r="6" spans="1:26" ht="29.25" thickBot="1" x14ac:dyDescent="0.5">
      <c r="D6" s="86" t="s">
        <v>20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R6" s="27" t="s">
        <v>22</v>
      </c>
      <c r="S6" s="27"/>
      <c r="T6" s="28"/>
      <c r="U6" s="28"/>
      <c r="V6" s="29">
        <v>20</v>
      </c>
    </row>
    <row r="7" spans="1:26" x14ac:dyDescent="0.25"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9" spans="1:26" ht="112.5" x14ac:dyDescent="0.25">
      <c r="A9" s="43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57" t="s">
        <v>28</v>
      </c>
      <c r="K9" s="57" t="s">
        <v>21</v>
      </c>
      <c r="L9" s="57" t="s">
        <v>30</v>
      </c>
      <c r="M9" s="57" t="s">
        <v>31</v>
      </c>
      <c r="N9" s="57" t="s">
        <v>26</v>
      </c>
      <c r="O9" s="44" t="s">
        <v>27</v>
      </c>
      <c r="P9" s="56" t="s">
        <v>29</v>
      </c>
      <c r="Q9" s="19" t="e">
        <f>#REF!</f>
        <v>#REF!</v>
      </c>
      <c r="R9" s="20">
        <f t="shared" ref="R9:R10" si="0">K10</f>
        <v>0.5</v>
      </c>
      <c r="S9" s="19"/>
      <c r="T9" s="19"/>
      <c r="U9" s="32"/>
      <c r="V9" s="32"/>
      <c r="W9" s="32"/>
      <c r="X9" s="32"/>
      <c r="Y9" s="32"/>
      <c r="Z9" s="32"/>
    </row>
    <row r="10" spans="1:26" ht="46.9" customHeight="1" x14ac:dyDescent="0.25">
      <c r="A10" s="42">
        <v>70054</v>
      </c>
      <c r="B10" s="8">
        <v>1</v>
      </c>
      <c r="C10" s="8"/>
      <c r="D10" s="8">
        <v>1</v>
      </c>
      <c r="E10" s="8">
        <v>1</v>
      </c>
      <c r="F10" s="8">
        <v>1</v>
      </c>
      <c r="G10" s="8"/>
      <c r="H10" s="8"/>
      <c r="I10" s="8"/>
      <c r="J10" s="30">
        <f t="shared" ref="J10:J30" si="1">COUNTIF(B10:I10,"1")</f>
        <v>4</v>
      </c>
      <c r="K10" s="31">
        <v>0.5</v>
      </c>
      <c r="L10" s="58">
        <v>4</v>
      </c>
      <c r="M10" s="58">
        <v>5</v>
      </c>
      <c r="N10" s="55" t="str">
        <f>IF(L10=M10,"подтвердил",IF(L10&gt;M10,"повысил","понизил"))</f>
        <v>понизил</v>
      </c>
      <c r="O10" s="39">
        <f t="shared" ref="O10:O11" si="2">L10-M10</f>
        <v>-1</v>
      </c>
      <c r="P10" s="38"/>
      <c r="Q10" s="19" t="e">
        <f>#REF!</f>
        <v>#REF!</v>
      </c>
      <c r="R10" s="20">
        <f t="shared" si="0"/>
        <v>0.5</v>
      </c>
      <c r="S10" s="19"/>
      <c r="T10" s="19"/>
      <c r="U10" s="32"/>
      <c r="V10" s="32"/>
      <c r="W10" s="32"/>
      <c r="X10" s="32"/>
      <c r="Y10" s="32"/>
      <c r="Z10" s="32"/>
    </row>
    <row r="11" spans="1:26" ht="46.9" customHeight="1" x14ac:dyDescent="0.25">
      <c r="A11" s="42">
        <v>70055</v>
      </c>
      <c r="B11" s="8">
        <v>1</v>
      </c>
      <c r="C11" s="8"/>
      <c r="D11" s="8">
        <v>1</v>
      </c>
      <c r="E11" s="8">
        <v>1</v>
      </c>
      <c r="F11" s="8"/>
      <c r="G11" s="8"/>
      <c r="H11" s="8">
        <v>1</v>
      </c>
      <c r="I11" s="8"/>
      <c r="J11" s="30">
        <f t="shared" si="1"/>
        <v>4</v>
      </c>
      <c r="K11" s="31">
        <v>0.5</v>
      </c>
      <c r="L11" s="59">
        <v>2</v>
      </c>
      <c r="M11" s="59">
        <v>4</v>
      </c>
      <c r="N11" s="55" t="str">
        <f t="shared" ref="N11:N30" si="3">IF(L11=M11,"подтвердил",IF(L11&gt;M11,"повысил","понизил"))</f>
        <v>понизил</v>
      </c>
      <c r="O11" s="39">
        <f t="shared" si="2"/>
        <v>-2</v>
      </c>
      <c r="P11" s="38" t="s">
        <v>61</v>
      </c>
      <c r="Q11" s="19" t="e">
        <f>#REF!</f>
        <v>#REF!</v>
      </c>
      <c r="R11" s="20" t="e">
        <f>#REF!</f>
        <v>#REF!</v>
      </c>
      <c r="S11" s="19"/>
      <c r="T11" s="19"/>
      <c r="U11" s="32"/>
      <c r="V11" s="32"/>
      <c r="W11" s="32"/>
      <c r="X11" s="32"/>
      <c r="Y11" s="32"/>
      <c r="Z11" s="32"/>
    </row>
    <row r="12" spans="1:26" ht="46.9" customHeight="1" x14ac:dyDescent="0.25">
      <c r="A12" s="42">
        <v>70056</v>
      </c>
      <c r="B12" s="8"/>
      <c r="C12" s="8"/>
      <c r="D12" s="8">
        <v>1</v>
      </c>
      <c r="E12" s="8">
        <v>1</v>
      </c>
      <c r="F12" s="8">
        <v>1</v>
      </c>
      <c r="G12" s="8"/>
      <c r="H12" s="8">
        <v>1</v>
      </c>
      <c r="I12" s="8"/>
      <c r="J12" s="30">
        <f t="shared" si="1"/>
        <v>4</v>
      </c>
      <c r="K12" s="31">
        <v>0.5</v>
      </c>
      <c r="L12" s="59">
        <v>3</v>
      </c>
      <c r="M12" s="59">
        <v>5</v>
      </c>
      <c r="N12" s="55" t="str">
        <f t="shared" si="3"/>
        <v>понизил</v>
      </c>
      <c r="O12" s="39">
        <v>-2</v>
      </c>
      <c r="P12" s="38" t="s">
        <v>61</v>
      </c>
      <c r="Q12" s="19" t="e">
        <f>#REF!</f>
        <v>#REF!</v>
      </c>
      <c r="R12" s="20">
        <f t="shared" ref="R12:R16" si="4">K12</f>
        <v>0.5</v>
      </c>
      <c r="S12" s="19"/>
      <c r="T12" s="19"/>
      <c r="U12" s="32"/>
      <c r="V12" s="32"/>
      <c r="W12" s="32"/>
      <c r="X12" s="32"/>
      <c r="Y12" s="32"/>
      <c r="Z12" s="32"/>
    </row>
    <row r="13" spans="1:26" ht="46.9" customHeight="1" x14ac:dyDescent="0.25">
      <c r="A13" s="42">
        <v>70057</v>
      </c>
      <c r="B13" s="8">
        <v>1</v>
      </c>
      <c r="C13" s="8"/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30">
        <f t="shared" si="1"/>
        <v>6</v>
      </c>
      <c r="K13" s="31">
        <v>0.75</v>
      </c>
      <c r="L13" s="59">
        <v>4</v>
      </c>
      <c r="M13" s="59">
        <v>5</v>
      </c>
      <c r="N13" s="55" t="str">
        <f t="shared" si="3"/>
        <v>понизил</v>
      </c>
      <c r="O13" s="39"/>
      <c r="P13" s="38"/>
      <c r="Q13" s="19" t="e">
        <f>#REF!</f>
        <v>#REF!</v>
      </c>
      <c r="R13" s="20">
        <f t="shared" si="4"/>
        <v>0.75</v>
      </c>
      <c r="S13" s="19"/>
      <c r="T13" s="19"/>
      <c r="U13" s="32"/>
      <c r="V13" s="32"/>
      <c r="W13" s="32"/>
      <c r="X13" s="32"/>
      <c r="Y13" s="32"/>
      <c r="Z13" s="32"/>
    </row>
    <row r="14" spans="1:26" ht="46.9" customHeight="1" x14ac:dyDescent="0.25">
      <c r="A14" s="42">
        <v>70058</v>
      </c>
      <c r="B14" s="8">
        <v>1</v>
      </c>
      <c r="C14" s="8"/>
      <c r="D14" s="8">
        <v>1</v>
      </c>
      <c r="E14" s="8">
        <v>1</v>
      </c>
      <c r="F14" s="8"/>
      <c r="G14" s="8"/>
      <c r="H14" s="8"/>
      <c r="I14" s="8"/>
      <c r="J14" s="30">
        <f t="shared" si="1"/>
        <v>3</v>
      </c>
      <c r="K14" s="31">
        <v>0.38</v>
      </c>
      <c r="L14" s="59">
        <v>2</v>
      </c>
      <c r="M14" s="59">
        <v>4</v>
      </c>
      <c r="N14" s="55" t="str">
        <f t="shared" si="3"/>
        <v>понизил</v>
      </c>
      <c r="O14" s="39">
        <v>-2</v>
      </c>
      <c r="P14" s="38" t="s">
        <v>61</v>
      </c>
      <c r="Q14" s="19" t="e">
        <f>#REF!</f>
        <v>#REF!</v>
      </c>
      <c r="R14" s="20">
        <f t="shared" si="4"/>
        <v>0.38</v>
      </c>
      <c r="S14" s="19"/>
      <c r="T14" s="19"/>
      <c r="U14" s="32"/>
      <c r="V14" s="32"/>
      <c r="W14" s="32"/>
      <c r="X14" s="32"/>
      <c r="Y14" s="32"/>
      <c r="Z14" s="32"/>
    </row>
    <row r="15" spans="1:26" ht="46.9" customHeight="1" x14ac:dyDescent="0.25">
      <c r="A15" s="42">
        <v>70059</v>
      </c>
      <c r="B15" s="8">
        <v>1</v>
      </c>
      <c r="C15" s="8"/>
      <c r="D15" s="8">
        <v>1</v>
      </c>
      <c r="E15" s="8"/>
      <c r="F15" s="8">
        <v>1</v>
      </c>
      <c r="G15" s="8"/>
      <c r="H15" s="8"/>
      <c r="I15" s="8"/>
      <c r="J15" s="30">
        <f t="shared" si="1"/>
        <v>3</v>
      </c>
      <c r="K15" s="31">
        <v>0.38</v>
      </c>
      <c r="L15" s="59">
        <v>2</v>
      </c>
      <c r="M15" s="59">
        <v>4</v>
      </c>
      <c r="N15" s="55" t="str">
        <f t="shared" si="3"/>
        <v>понизил</v>
      </c>
      <c r="O15" s="39">
        <f t="shared" ref="O15:O22" si="5">L14-M14</f>
        <v>-2</v>
      </c>
      <c r="P15" s="38" t="s">
        <v>61</v>
      </c>
      <c r="Q15" s="19" t="e">
        <f>#REF!</f>
        <v>#REF!</v>
      </c>
      <c r="R15" s="20">
        <f t="shared" si="4"/>
        <v>0.38</v>
      </c>
      <c r="S15" s="19"/>
      <c r="T15" s="19"/>
      <c r="U15" s="32"/>
      <c r="V15" s="32"/>
      <c r="W15" s="32"/>
      <c r="X15" s="32"/>
      <c r="Y15" s="32"/>
      <c r="Z15" s="32"/>
    </row>
    <row r="16" spans="1:26" ht="46.9" customHeight="1" x14ac:dyDescent="0.25">
      <c r="A16" s="42">
        <v>70060</v>
      </c>
      <c r="B16" s="8">
        <v>1</v>
      </c>
      <c r="C16" s="8"/>
      <c r="D16" s="8">
        <v>1</v>
      </c>
      <c r="E16" s="8"/>
      <c r="F16" s="8">
        <v>1</v>
      </c>
      <c r="G16" s="8"/>
      <c r="H16" s="8">
        <v>1</v>
      </c>
      <c r="I16" s="8">
        <v>1</v>
      </c>
      <c r="J16" s="30">
        <f t="shared" si="1"/>
        <v>5</v>
      </c>
      <c r="K16" s="31">
        <v>0.63</v>
      </c>
      <c r="L16" s="59">
        <v>2</v>
      </c>
      <c r="M16" s="59">
        <v>5</v>
      </c>
      <c r="N16" s="55" t="str">
        <f t="shared" si="3"/>
        <v>понизил</v>
      </c>
      <c r="O16" s="39">
        <f t="shared" si="5"/>
        <v>-2</v>
      </c>
      <c r="P16" s="38" t="s">
        <v>61</v>
      </c>
      <c r="Q16" s="19" t="e">
        <f>#REF!</f>
        <v>#REF!</v>
      </c>
      <c r="R16" s="20">
        <f t="shared" si="4"/>
        <v>0.63</v>
      </c>
      <c r="S16" s="19"/>
      <c r="T16" s="19"/>
      <c r="U16" s="32"/>
      <c r="V16" s="32"/>
      <c r="W16" s="32"/>
      <c r="X16" s="32"/>
      <c r="Y16" s="32"/>
      <c r="Z16" s="32"/>
    </row>
    <row r="17" spans="1:26" ht="46.9" customHeight="1" x14ac:dyDescent="0.25">
      <c r="A17" s="42">
        <v>70062</v>
      </c>
      <c r="B17" s="8">
        <v>1</v>
      </c>
      <c r="C17" s="8"/>
      <c r="D17" s="8">
        <v>1</v>
      </c>
      <c r="E17" s="8">
        <v>1</v>
      </c>
      <c r="F17" s="8">
        <v>1</v>
      </c>
      <c r="G17" s="8"/>
      <c r="H17" s="8">
        <v>1</v>
      </c>
      <c r="I17" s="8"/>
      <c r="J17" s="30">
        <f t="shared" si="1"/>
        <v>5</v>
      </c>
      <c r="K17" s="31">
        <v>0.63</v>
      </c>
      <c r="L17" s="59">
        <v>2</v>
      </c>
      <c r="M17" s="59">
        <v>5</v>
      </c>
      <c r="N17" s="55" t="str">
        <f t="shared" si="3"/>
        <v>понизил</v>
      </c>
      <c r="O17" s="39">
        <v>-2</v>
      </c>
      <c r="P17" s="38" t="s">
        <v>61</v>
      </c>
      <c r="Q17" s="19" t="e">
        <f>#REF!</f>
        <v>#REF!</v>
      </c>
      <c r="R17" s="20" t="e">
        <f>#REF!</f>
        <v>#REF!</v>
      </c>
      <c r="S17" s="19"/>
      <c r="T17" s="19"/>
      <c r="U17" s="32"/>
      <c r="V17" s="32"/>
      <c r="W17" s="32"/>
      <c r="X17" s="32"/>
      <c r="Y17" s="32"/>
      <c r="Z17" s="32"/>
    </row>
    <row r="18" spans="1:26" ht="46.9" customHeight="1" x14ac:dyDescent="0.25">
      <c r="A18" s="42">
        <v>70063</v>
      </c>
      <c r="B18" s="8">
        <v>1</v>
      </c>
      <c r="C18" s="8"/>
      <c r="D18" s="8">
        <v>1</v>
      </c>
      <c r="E18" s="8">
        <v>1</v>
      </c>
      <c r="F18" s="8">
        <v>1</v>
      </c>
      <c r="G18" s="8"/>
      <c r="H18" s="8"/>
      <c r="I18" s="8"/>
      <c r="J18" s="30">
        <f t="shared" si="1"/>
        <v>4</v>
      </c>
      <c r="K18" s="31">
        <v>0.5</v>
      </c>
      <c r="L18" s="59">
        <v>2</v>
      </c>
      <c r="M18" s="59">
        <v>4</v>
      </c>
      <c r="N18" s="55" t="str">
        <f t="shared" si="3"/>
        <v>понизил</v>
      </c>
      <c r="O18" s="39"/>
      <c r="P18" s="38"/>
      <c r="Q18" s="19" t="e">
        <f>#REF!</f>
        <v>#REF!</v>
      </c>
      <c r="R18" s="20">
        <f t="shared" ref="R18:R23" si="6">K17</f>
        <v>0.63</v>
      </c>
      <c r="S18" s="19"/>
      <c r="T18" s="19"/>
      <c r="U18" s="32"/>
      <c r="V18" s="32"/>
      <c r="W18" s="32"/>
      <c r="X18" s="32"/>
      <c r="Y18" s="32"/>
      <c r="Z18" s="32"/>
    </row>
    <row r="19" spans="1:26" ht="46.9" customHeight="1" x14ac:dyDescent="0.25">
      <c r="A19" s="42">
        <v>70064</v>
      </c>
      <c r="B19" s="8">
        <v>1</v>
      </c>
      <c r="C19" s="8"/>
      <c r="D19" s="8">
        <v>1</v>
      </c>
      <c r="E19" s="8">
        <v>1</v>
      </c>
      <c r="F19" s="8">
        <v>1</v>
      </c>
      <c r="G19" s="8"/>
      <c r="H19" s="8">
        <v>1</v>
      </c>
      <c r="I19" s="8"/>
      <c r="J19" s="30">
        <f t="shared" si="1"/>
        <v>5</v>
      </c>
      <c r="K19" s="31">
        <v>0.63</v>
      </c>
      <c r="L19" s="59">
        <v>3</v>
      </c>
      <c r="M19" s="59">
        <v>5</v>
      </c>
      <c r="N19" s="55" t="str">
        <f t="shared" si="3"/>
        <v>понизил</v>
      </c>
      <c r="O19" s="39">
        <f t="shared" si="5"/>
        <v>-2</v>
      </c>
      <c r="P19" s="38" t="s">
        <v>61</v>
      </c>
      <c r="Q19" s="19" t="e">
        <f>#REF!</f>
        <v>#REF!</v>
      </c>
      <c r="R19" s="20">
        <f t="shared" si="6"/>
        <v>0.5</v>
      </c>
      <c r="S19" s="19"/>
      <c r="T19" s="19"/>
      <c r="U19" s="32"/>
      <c r="V19" s="32"/>
      <c r="W19" s="32"/>
      <c r="X19" s="32"/>
      <c r="Y19" s="32"/>
      <c r="Z19" s="32"/>
    </row>
    <row r="20" spans="1:26" ht="46.9" customHeight="1" x14ac:dyDescent="0.25">
      <c r="A20" s="42">
        <v>70065</v>
      </c>
      <c r="B20" s="8">
        <v>1</v>
      </c>
      <c r="C20" s="8"/>
      <c r="D20" s="8">
        <v>1</v>
      </c>
      <c r="E20" s="8"/>
      <c r="F20" s="8">
        <v>1</v>
      </c>
      <c r="G20" s="8"/>
      <c r="H20" s="8">
        <v>1</v>
      </c>
      <c r="I20" s="8"/>
      <c r="J20" s="30">
        <f t="shared" si="1"/>
        <v>4</v>
      </c>
      <c r="K20" s="31">
        <v>0.5</v>
      </c>
      <c r="L20" s="59">
        <v>2</v>
      </c>
      <c r="M20" s="59">
        <v>4</v>
      </c>
      <c r="N20" s="55" t="str">
        <f t="shared" si="3"/>
        <v>понизил</v>
      </c>
      <c r="O20" s="39">
        <f t="shared" si="5"/>
        <v>-2</v>
      </c>
      <c r="P20" s="38" t="s">
        <v>61</v>
      </c>
      <c r="Q20" s="19" t="e">
        <f>#REF!</f>
        <v>#REF!</v>
      </c>
      <c r="R20" s="20">
        <f t="shared" si="6"/>
        <v>0.63</v>
      </c>
      <c r="S20" s="19"/>
      <c r="T20" s="19"/>
      <c r="U20" s="32"/>
      <c r="V20" s="32"/>
      <c r="W20" s="32"/>
      <c r="X20" s="32"/>
      <c r="Y20" s="32"/>
      <c r="Z20" s="32"/>
    </row>
    <row r="21" spans="1:26" ht="46.9" customHeight="1" x14ac:dyDescent="0.25">
      <c r="A21" s="42">
        <v>70066</v>
      </c>
      <c r="B21" s="8">
        <v>1</v>
      </c>
      <c r="C21" s="8"/>
      <c r="D21" s="8">
        <v>1</v>
      </c>
      <c r="E21" s="8">
        <v>1</v>
      </c>
      <c r="F21" s="8">
        <v>1</v>
      </c>
      <c r="G21" s="8"/>
      <c r="H21" s="8">
        <v>1</v>
      </c>
      <c r="I21" s="8">
        <v>1</v>
      </c>
      <c r="J21" s="30">
        <f t="shared" si="1"/>
        <v>6</v>
      </c>
      <c r="K21" s="31">
        <v>0.75</v>
      </c>
      <c r="L21" s="59">
        <v>2</v>
      </c>
      <c r="M21" s="59">
        <v>4</v>
      </c>
      <c r="N21" s="55" t="str">
        <f t="shared" si="3"/>
        <v>понизил</v>
      </c>
      <c r="O21" s="39">
        <f t="shared" si="5"/>
        <v>-2</v>
      </c>
      <c r="P21" s="38" t="s">
        <v>61</v>
      </c>
      <c r="Q21" s="19" t="e">
        <f>#REF!</f>
        <v>#REF!</v>
      </c>
      <c r="R21" s="20">
        <f t="shared" si="6"/>
        <v>0.5</v>
      </c>
      <c r="S21" s="19"/>
      <c r="T21" s="19"/>
      <c r="U21" s="32"/>
      <c r="V21" s="32"/>
      <c r="W21" s="32"/>
      <c r="X21" s="32"/>
      <c r="Y21" s="32"/>
      <c r="Z21" s="32"/>
    </row>
    <row r="22" spans="1:26" ht="46.9" customHeight="1" x14ac:dyDescent="0.25">
      <c r="A22" s="42">
        <v>70067</v>
      </c>
      <c r="B22" s="8">
        <v>1</v>
      </c>
      <c r="C22" s="8"/>
      <c r="D22" s="8">
        <v>1</v>
      </c>
      <c r="E22" s="8">
        <v>1</v>
      </c>
      <c r="F22" s="8">
        <v>1</v>
      </c>
      <c r="G22" s="8"/>
      <c r="H22" s="8">
        <v>1</v>
      </c>
      <c r="I22" s="8"/>
      <c r="J22" s="30">
        <f t="shared" si="1"/>
        <v>5</v>
      </c>
      <c r="K22" s="31">
        <v>0.63</v>
      </c>
      <c r="L22" s="59">
        <v>3</v>
      </c>
      <c r="M22" s="59">
        <v>5</v>
      </c>
      <c r="N22" s="55" t="str">
        <f t="shared" si="3"/>
        <v>понизил</v>
      </c>
      <c r="O22" s="39">
        <f t="shared" si="5"/>
        <v>-2</v>
      </c>
      <c r="P22" s="38" t="s">
        <v>61</v>
      </c>
      <c r="Q22" s="19" t="e">
        <f>#REF!</f>
        <v>#REF!</v>
      </c>
      <c r="R22" s="20">
        <f t="shared" si="6"/>
        <v>0.75</v>
      </c>
      <c r="S22" s="19"/>
      <c r="T22" s="19"/>
      <c r="U22" s="32"/>
      <c r="V22" s="32"/>
      <c r="W22" s="32"/>
      <c r="X22" s="32"/>
      <c r="Y22" s="32"/>
      <c r="Z22" s="32"/>
    </row>
    <row r="23" spans="1:26" ht="46.9" customHeight="1" x14ac:dyDescent="0.25">
      <c r="A23" s="42">
        <v>70068</v>
      </c>
      <c r="B23" s="8">
        <v>1</v>
      </c>
      <c r="C23" s="8"/>
      <c r="D23" s="8">
        <v>1</v>
      </c>
      <c r="E23" s="8">
        <v>1</v>
      </c>
      <c r="F23" s="8">
        <v>1</v>
      </c>
      <c r="G23" s="8"/>
      <c r="H23" s="8">
        <v>1</v>
      </c>
      <c r="I23" s="8">
        <v>1</v>
      </c>
      <c r="J23" s="30">
        <f t="shared" si="1"/>
        <v>6</v>
      </c>
      <c r="K23" s="31">
        <v>0.75</v>
      </c>
      <c r="L23" s="59">
        <v>4</v>
      </c>
      <c r="M23" s="59">
        <v>4</v>
      </c>
      <c r="N23" s="55" t="str">
        <f t="shared" si="3"/>
        <v>подтвердил</v>
      </c>
      <c r="O23" s="39" t="e">
        <f>#REF!-#REF!</f>
        <v>#REF!</v>
      </c>
      <c r="P23" s="38"/>
      <c r="Q23" s="19" t="e">
        <f>#REF!</f>
        <v>#REF!</v>
      </c>
      <c r="R23" s="20">
        <f t="shared" si="6"/>
        <v>0.63</v>
      </c>
      <c r="S23" s="19"/>
      <c r="T23" s="19"/>
      <c r="U23" s="32"/>
      <c r="V23" s="32"/>
      <c r="W23" s="32"/>
      <c r="X23" s="32"/>
      <c r="Y23" s="32"/>
      <c r="Z23" s="32"/>
    </row>
    <row r="24" spans="1:26" ht="46.9" customHeight="1" x14ac:dyDescent="0.25">
      <c r="A24" s="42">
        <v>70070</v>
      </c>
      <c r="B24" s="8">
        <v>1</v>
      </c>
      <c r="C24" s="8"/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/>
      <c r="J24" s="30">
        <f t="shared" si="1"/>
        <v>6</v>
      </c>
      <c r="K24" s="31">
        <v>0.75</v>
      </c>
      <c r="L24" s="59">
        <v>3</v>
      </c>
      <c r="M24" s="59">
        <v>5</v>
      </c>
      <c r="N24" s="55" t="str">
        <f t="shared" si="3"/>
        <v>понизил</v>
      </c>
      <c r="O24" s="39">
        <v>-2</v>
      </c>
      <c r="P24" s="38"/>
      <c r="Q24" s="19" t="e">
        <f>#REF!</f>
        <v>#REF!</v>
      </c>
      <c r="R24" s="20" t="e">
        <f>#REF!</f>
        <v>#REF!</v>
      </c>
      <c r="S24" s="19"/>
      <c r="T24" s="19"/>
      <c r="U24" s="32"/>
      <c r="V24" s="32"/>
      <c r="W24" s="32"/>
      <c r="X24" s="32"/>
      <c r="Y24" s="32"/>
      <c r="Z24" s="32"/>
    </row>
    <row r="25" spans="1:26" ht="46.9" customHeight="1" x14ac:dyDescent="0.25">
      <c r="A25" s="42">
        <v>70071</v>
      </c>
      <c r="B25" s="8">
        <v>1</v>
      </c>
      <c r="C25" s="8"/>
      <c r="D25" s="8">
        <v>1</v>
      </c>
      <c r="E25" s="8">
        <v>1</v>
      </c>
      <c r="F25" s="8">
        <v>1</v>
      </c>
      <c r="G25" s="8"/>
      <c r="H25" s="8">
        <v>1</v>
      </c>
      <c r="I25" s="8"/>
      <c r="J25" s="30">
        <f t="shared" si="1"/>
        <v>5</v>
      </c>
      <c r="K25" s="31">
        <v>0.63</v>
      </c>
      <c r="L25" s="59">
        <v>3</v>
      </c>
      <c r="M25" s="59">
        <v>5</v>
      </c>
      <c r="N25" s="55" t="str">
        <f t="shared" si="3"/>
        <v>понизил</v>
      </c>
      <c r="O25" s="39">
        <f>L24-M24</f>
        <v>-2</v>
      </c>
      <c r="P25" s="38"/>
      <c r="Q25" s="19" t="e">
        <f>#REF!</f>
        <v>#REF!</v>
      </c>
      <c r="R25" s="20">
        <f>K23</f>
        <v>0.75</v>
      </c>
      <c r="S25" s="19"/>
      <c r="T25" s="19"/>
      <c r="U25" s="32"/>
      <c r="V25" s="32"/>
      <c r="W25" s="32"/>
      <c r="X25" s="32"/>
      <c r="Y25" s="32"/>
      <c r="Z25" s="32"/>
    </row>
    <row r="26" spans="1:26" ht="46.9" customHeight="1" x14ac:dyDescent="0.25">
      <c r="A26" s="42">
        <v>70072</v>
      </c>
      <c r="B26" s="8">
        <v>1</v>
      </c>
      <c r="C26" s="8"/>
      <c r="D26" s="8">
        <v>1</v>
      </c>
      <c r="E26" s="8"/>
      <c r="F26" s="8"/>
      <c r="G26" s="8">
        <v>1</v>
      </c>
      <c r="H26" s="8">
        <v>1</v>
      </c>
      <c r="I26" s="8">
        <v>1</v>
      </c>
      <c r="J26" s="30">
        <f t="shared" si="1"/>
        <v>5</v>
      </c>
      <c r="K26" s="31">
        <v>0.63</v>
      </c>
      <c r="L26" s="59">
        <v>2</v>
      </c>
      <c r="M26" s="59">
        <v>4</v>
      </c>
      <c r="N26" s="55" t="str">
        <f t="shared" si="3"/>
        <v>понизил</v>
      </c>
      <c r="O26" s="39">
        <f>L25-M25</f>
        <v>-2</v>
      </c>
      <c r="P26" s="38"/>
      <c r="Q26" s="19" t="e">
        <f>#REF!</f>
        <v>#REF!</v>
      </c>
      <c r="R26" s="20" t="e">
        <f>#REF!</f>
        <v>#REF!</v>
      </c>
      <c r="S26" s="19"/>
      <c r="T26" s="19"/>
      <c r="U26" s="32"/>
      <c r="V26" s="32"/>
      <c r="W26" s="32"/>
      <c r="X26" s="32"/>
      <c r="Y26" s="32"/>
      <c r="Z26" s="32"/>
    </row>
    <row r="27" spans="1:26" ht="46.9" customHeight="1" x14ac:dyDescent="0.25">
      <c r="A27" s="42">
        <v>70073</v>
      </c>
      <c r="B27" s="8">
        <v>1</v>
      </c>
      <c r="C27" s="8"/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30">
        <f t="shared" si="1"/>
        <v>7</v>
      </c>
      <c r="K27" s="31">
        <v>0.88</v>
      </c>
      <c r="L27" s="59">
        <v>5</v>
      </c>
      <c r="M27" s="59">
        <v>5</v>
      </c>
      <c r="N27" s="55" t="str">
        <f t="shared" si="3"/>
        <v>подтвердил</v>
      </c>
      <c r="O27" s="39" t="e">
        <f>#REF!-#REF!</f>
        <v>#REF!</v>
      </c>
      <c r="P27" s="38"/>
      <c r="Q27" s="19" t="e">
        <f>#REF!</f>
        <v>#REF!</v>
      </c>
      <c r="R27" s="20" t="e">
        <f>#REF!</f>
        <v>#REF!</v>
      </c>
      <c r="S27" s="19"/>
      <c r="T27" s="19"/>
      <c r="U27" s="32"/>
      <c r="V27" s="32"/>
      <c r="W27" s="32"/>
      <c r="X27" s="32"/>
      <c r="Y27" s="32"/>
      <c r="Z27" s="32"/>
    </row>
    <row r="28" spans="1:26" ht="46.9" customHeight="1" x14ac:dyDescent="0.25">
      <c r="A28" s="42">
        <v>70075</v>
      </c>
      <c r="B28" s="8">
        <v>1</v>
      </c>
      <c r="C28" s="8"/>
      <c r="D28" s="8">
        <v>1</v>
      </c>
      <c r="E28" s="8">
        <v>1</v>
      </c>
      <c r="F28" s="8">
        <v>1</v>
      </c>
      <c r="G28" s="8"/>
      <c r="H28" s="8">
        <v>1</v>
      </c>
      <c r="I28" s="8"/>
      <c r="J28" s="30">
        <f t="shared" si="1"/>
        <v>5</v>
      </c>
      <c r="K28" s="31">
        <v>0.63</v>
      </c>
      <c r="L28" s="59">
        <v>3</v>
      </c>
      <c r="M28" s="59">
        <v>5</v>
      </c>
      <c r="N28" s="55" t="str">
        <f t="shared" si="3"/>
        <v>понизил</v>
      </c>
      <c r="O28" s="39">
        <v>-2</v>
      </c>
      <c r="P28" s="38" t="s">
        <v>61</v>
      </c>
      <c r="Q28" s="19" t="e">
        <f>#REF!</f>
        <v>#REF!</v>
      </c>
      <c r="R28" s="20">
        <f>K24</f>
        <v>0.75</v>
      </c>
      <c r="S28" s="19"/>
      <c r="T28" s="19"/>
      <c r="U28" s="32"/>
      <c r="V28" s="32"/>
      <c r="W28" s="32"/>
      <c r="X28" s="32"/>
      <c r="Y28" s="32"/>
      <c r="Z28" s="32"/>
    </row>
    <row r="29" spans="1:26" ht="46.9" customHeight="1" thickBot="1" x14ac:dyDescent="0.3">
      <c r="A29" s="42">
        <v>70076</v>
      </c>
      <c r="B29" s="8">
        <v>1</v>
      </c>
      <c r="C29" s="8"/>
      <c r="D29" s="8">
        <v>1</v>
      </c>
      <c r="E29" s="8">
        <v>1</v>
      </c>
      <c r="F29" s="8">
        <v>1</v>
      </c>
      <c r="G29" s="8"/>
      <c r="H29" s="8">
        <v>1</v>
      </c>
      <c r="I29" s="8"/>
      <c r="J29" s="30">
        <f t="shared" si="1"/>
        <v>5</v>
      </c>
      <c r="K29" s="31">
        <v>0.63</v>
      </c>
      <c r="L29" s="65">
        <v>3</v>
      </c>
      <c r="M29" s="65">
        <v>5</v>
      </c>
      <c r="N29" s="55" t="str">
        <f t="shared" si="3"/>
        <v>понизил</v>
      </c>
      <c r="O29" s="39">
        <v>-2</v>
      </c>
      <c r="P29" s="38" t="s">
        <v>61</v>
      </c>
      <c r="Q29" s="19" t="e">
        <f>#REF!</f>
        <v>#REF!</v>
      </c>
      <c r="R29" s="20">
        <f>K25</f>
        <v>0.63</v>
      </c>
      <c r="S29" s="19"/>
      <c r="T29" s="19"/>
      <c r="U29" s="32"/>
      <c r="V29" s="32"/>
      <c r="W29" s="32"/>
      <c r="X29" s="32"/>
      <c r="Y29" s="32"/>
      <c r="Z29" s="32"/>
    </row>
    <row r="30" spans="1:26" ht="46.9" customHeight="1" thickTop="1" thickBot="1" x14ac:dyDescent="0.3">
      <c r="A30" s="62">
        <v>70077</v>
      </c>
      <c r="B30" s="63">
        <v>1</v>
      </c>
      <c r="C30" s="63"/>
      <c r="D30" s="63">
        <v>1</v>
      </c>
      <c r="E30" s="63">
        <v>1</v>
      </c>
      <c r="F30" s="63">
        <v>1</v>
      </c>
      <c r="G30" s="63"/>
      <c r="H30" s="63">
        <v>1</v>
      </c>
      <c r="I30" s="63"/>
      <c r="J30" s="64">
        <f t="shared" si="1"/>
        <v>5</v>
      </c>
      <c r="K30" s="75">
        <v>0.63</v>
      </c>
      <c r="L30" s="81">
        <v>2</v>
      </c>
      <c r="M30" s="81">
        <v>5</v>
      </c>
      <c r="N30" s="78" t="str">
        <f t="shared" si="3"/>
        <v>понизил</v>
      </c>
      <c r="O30" s="39">
        <f>L29-M29</f>
        <v>-2</v>
      </c>
      <c r="P30" s="38" t="s">
        <v>61</v>
      </c>
      <c r="Q30" s="19" t="e">
        <f>#REF!</f>
        <v>#REF!</v>
      </c>
      <c r="R30" s="20">
        <f>K26</f>
        <v>0.63</v>
      </c>
      <c r="S30" s="19"/>
      <c r="T30" s="19"/>
      <c r="U30" s="32"/>
      <c r="V30" s="32"/>
      <c r="W30" s="32"/>
      <c r="X30" s="32"/>
      <c r="Y30" s="32"/>
      <c r="Z30" s="32"/>
    </row>
    <row r="31" spans="1:26" ht="46.9" customHeight="1" thickTop="1" thickBot="1" x14ac:dyDescent="0.3">
      <c r="A31" s="69">
        <v>70078</v>
      </c>
      <c r="B31" s="40">
        <v>1</v>
      </c>
      <c r="C31" s="40"/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/>
      <c r="J31" s="73">
        <v>6</v>
      </c>
      <c r="K31" s="76">
        <v>0.75</v>
      </c>
      <c r="L31" s="81">
        <v>3</v>
      </c>
      <c r="M31" s="81">
        <v>5</v>
      </c>
      <c r="N31" s="79" t="s">
        <v>34</v>
      </c>
      <c r="O31" s="39">
        <v>-2</v>
      </c>
      <c r="P31" s="38" t="s">
        <v>61</v>
      </c>
      <c r="Q31" s="19" t="e">
        <f>#REF!</f>
        <v>#REF!</v>
      </c>
      <c r="R31" s="20" t="e">
        <f>#REF!</f>
        <v>#REF!</v>
      </c>
      <c r="S31" s="19"/>
      <c r="T31" s="19"/>
      <c r="U31" s="32"/>
      <c r="V31" s="32"/>
      <c r="W31" s="32"/>
      <c r="X31" s="32"/>
      <c r="Y31" s="32"/>
      <c r="Z31" s="32"/>
    </row>
    <row r="32" spans="1:26" ht="46.9" customHeight="1" thickTop="1" thickBot="1" x14ac:dyDescent="0.3">
      <c r="A32" s="70">
        <v>70079</v>
      </c>
      <c r="B32" s="40">
        <v>1</v>
      </c>
      <c r="C32" s="40"/>
      <c r="D32" s="40">
        <v>1</v>
      </c>
      <c r="E32" s="40">
        <v>1</v>
      </c>
      <c r="F32" s="40">
        <v>1</v>
      </c>
      <c r="G32" s="40"/>
      <c r="H32" s="40">
        <v>1</v>
      </c>
      <c r="I32" s="40"/>
      <c r="J32" s="74">
        <v>6</v>
      </c>
      <c r="K32" s="77">
        <v>0.63</v>
      </c>
      <c r="L32" s="81">
        <v>3</v>
      </c>
      <c r="M32" s="81">
        <v>5</v>
      </c>
      <c r="N32" s="79" t="s">
        <v>34</v>
      </c>
      <c r="O32" s="39">
        <v>-2</v>
      </c>
      <c r="P32" s="38" t="s">
        <v>61</v>
      </c>
      <c r="Q32" s="19" t="e">
        <f>#REF!</f>
        <v>#REF!</v>
      </c>
      <c r="R32" s="68">
        <f>K27</f>
        <v>0.88</v>
      </c>
      <c r="S32" s="19"/>
      <c r="T32" s="19"/>
      <c r="U32" s="32"/>
      <c r="V32" s="32"/>
      <c r="W32" s="32"/>
      <c r="X32" s="32"/>
      <c r="Y32" s="32"/>
      <c r="Z32" s="32"/>
    </row>
    <row r="33" spans="1:26" ht="46.9" customHeight="1" thickTop="1" thickBot="1" x14ac:dyDescent="0.3">
      <c r="A33" s="82"/>
      <c r="B33" s="66">
        <v>22</v>
      </c>
      <c r="C33" s="66">
        <v>0</v>
      </c>
      <c r="D33" s="66">
        <v>22</v>
      </c>
      <c r="E33" s="66">
        <v>19</v>
      </c>
      <c r="F33" s="66">
        <v>20</v>
      </c>
      <c r="G33" s="66">
        <v>5</v>
      </c>
      <c r="H33" s="66">
        <v>19</v>
      </c>
      <c r="I33" s="66">
        <v>5</v>
      </c>
      <c r="J33" s="87"/>
      <c r="K33" s="87"/>
      <c r="L33" s="80"/>
      <c r="M33" s="80"/>
      <c r="N33" s="60"/>
      <c r="O33" s="39" t="e">
        <f>#REF!-#REF!</f>
        <v>#REF!</v>
      </c>
      <c r="P33" s="40"/>
      <c r="Q33" s="19" t="e">
        <f>#REF!</f>
        <v>#REF!</v>
      </c>
      <c r="R33" s="20" t="e">
        <f>#REF!</f>
        <v>#REF!</v>
      </c>
      <c r="S33" s="19"/>
      <c r="T33" s="19"/>
      <c r="U33" s="32"/>
      <c r="V33" s="32"/>
      <c r="W33" s="32"/>
      <c r="X33" s="32"/>
      <c r="Y33" s="32"/>
      <c r="Z33" s="32"/>
    </row>
    <row r="34" spans="1:26" ht="46.9" customHeight="1" thickTop="1" thickBot="1" x14ac:dyDescent="0.3">
      <c r="A34" s="72"/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7"/>
      <c r="K34" s="67"/>
      <c r="L34" s="67"/>
      <c r="M34" s="67"/>
      <c r="N34" s="67"/>
      <c r="O34" s="39" t="e">
        <f>#REF!-#REF!</f>
        <v>#REF!</v>
      </c>
      <c r="P34" s="40"/>
      <c r="Q34" s="19" t="e">
        <f>#REF!</f>
        <v>#REF!</v>
      </c>
      <c r="R34" s="20" t="e">
        <f>#REF!</f>
        <v>#REF!</v>
      </c>
      <c r="S34" s="19"/>
      <c r="T34" s="19"/>
      <c r="U34" s="32"/>
      <c r="V34" s="32"/>
      <c r="W34" s="32"/>
      <c r="X34" s="32"/>
      <c r="Y34" s="32"/>
      <c r="Z34" s="32"/>
    </row>
    <row r="35" spans="1:26" ht="46.9" customHeight="1" thickTop="1" x14ac:dyDescent="0.25">
      <c r="A35" s="71"/>
      <c r="O35" s="39" t="e">
        <f>#REF!-#REF!</f>
        <v>#REF!</v>
      </c>
      <c r="P35" s="40"/>
      <c r="Q35" s="19" t="e">
        <f>#REF!</f>
        <v>#REF!</v>
      </c>
      <c r="R35" s="20">
        <f>K28</f>
        <v>0.63</v>
      </c>
      <c r="S35" s="19"/>
      <c r="T35" s="19"/>
      <c r="U35" s="32"/>
      <c r="V35" s="32"/>
      <c r="W35" s="32"/>
      <c r="X35" s="32"/>
      <c r="Y35" s="32"/>
      <c r="Z35" s="32"/>
    </row>
    <row r="36" spans="1:26" ht="46.9" customHeight="1" x14ac:dyDescent="0.25">
      <c r="O36" s="39" t="e">
        <f>#REF!-#REF!</f>
        <v>#REF!</v>
      </c>
      <c r="P36" s="40"/>
      <c r="Q36" s="19" t="e">
        <f>#REF!</f>
        <v>#REF!</v>
      </c>
      <c r="R36" s="20" t="e">
        <f>#REF!</f>
        <v>#REF!</v>
      </c>
      <c r="S36" s="19"/>
      <c r="T36" s="19"/>
      <c r="U36" s="32"/>
      <c r="V36" s="32"/>
      <c r="W36" s="32"/>
      <c r="X36" s="32"/>
      <c r="Y36" s="32"/>
      <c r="Z36" s="32"/>
    </row>
    <row r="37" spans="1:26" ht="46.9" customHeight="1" x14ac:dyDescent="0.25">
      <c r="O37" s="41"/>
      <c r="P37" s="40"/>
      <c r="Q37" s="19" t="e">
        <f>#REF!</f>
        <v>#REF!</v>
      </c>
      <c r="R37" s="20" t="e">
        <f>#REF!</f>
        <v>#REF!</v>
      </c>
      <c r="S37" s="19"/>
      <c r="T37" s="19"/>
      <c r="U37" s="32"/>
      <c r="V37" s="32"/>
      <c r="W37" s="32"/>
      <c r="X37" s="32"/>
      <c r="Y37" s="32"/>
      <c r="Z37" s="32"/>
    </row>
    <row r="38" spans="1:26" ht="46.9" customHeight="1" x14ac:dyDescent="0.25">
      <c r="O38" s="19" t="s">
        <v>33</v>
      </c>
      <c r="P38" s="19" t="s">
        <v>34</v>
      </c>
      <c r="Q38" s="19" t="e">
        <f>#REF!</f>
        <v>#REF!</v>
      </c>
      <c r="R38" s="20">
        <f>K29</f>
        <v>0.63</v>
      </c>
      <c r="S38" s="19"/>
      <c r="T38" s="19"/>
      <c r="U38" s="32"/>
      <c r="V38" s="32"/>
      <c r="W38" s="32"/>
      <c r="X38" s="32"/>
      <c r="Y38" s="32"/>
      <c r="Z38" s="32"/>
    </row>
    <row r="39" spans="1:26" ht="46.9" customHeight="1" x14ac:dyDescent="0.25">
      <c r="O39" s="19">
        <f>COUNTIF(N10:N30,"подтвердил")</f>
        <v>2</v>
      </c>
      <c r="P39" s="19">
        <f>COUNTIF(N10:N30,"понизил")</f>
        <v>19</v>
      </c>
      <c r="Q39" s="19" t="e">
        <f>#REF!</f>
        <v>#REF!</v>
      </c>
      <c r="R39" s="20">
        <f>K30</f>
        <v>0.63</v>
      </c>
      <c r="S39" s="19"/>
      <c r="T39" s="19"/>
      <c r="U39" s="32"/>
      <c r="V39" s="32"/>
      <c r="W39" s="32"/>
      <c r="X39" s="32"/>
      <c r="Y39" s="32"/>
      <c r="Z39" s="32"/>
    </row>
    <row r="40" spans="1:26" x14ac:dyDescent="0.25">
      <c r="Q40" s="19" t="e">
        <f>#REF!</f>
        <v>#REF!</v>
      </c>
      <c r="R40" s="20" t="e">
        <f>#REF!</f>
        <v>#REF!</v>
      </c>
      <c r="S40" s="19"/>
      <c r="T40" s="19"/>
      <c r="U40" s="32"/>
      <c r="V40" s="32"/>
      <c r="W40" s="32"/>
      <c r="X40" s="32"/>
      <c r="Y40" s="32"/>
      <c r="Z40" s="32"/>
    </row>
    <row r="41" spans="1:26" x14ac:dyDescent="0.25">
      <c r="Q41" s="19" t="e">
        <f>#REF!</f>
        <v>#REF!</v>
      </c>
      <c r="R41" s="20" t="e">
        <f>#REF!</f>
        <v>#REF!</v>
      </c>
      <c r="S41" s="19"/>
      <c r="T41" s="19"/>
      <c r="U41" s="32"/>
      <c r="V41" s="32"/>
      <c r="W41" s="32"/>
      <c r="X41" s="32"/>
      <c r="Y41" s="32"/>
      <c r="Z41" s="32"/>
    </row>
    <row r="42" spans="1:26" x14ac:dyDescent="0.25">
      <c r="Q42" s="19" t="e">
        <f>#REF!</f>
        <v>#REF!</v>
      </c>
      <c r="R42" s="20" t="e">
        <f>#REF!</f>
        <v>#REF!</v>
      </c>
      <c r="S42" s="19"/>
      <c r="T42" s="19"/>
      <c r="U42" s="32"/>
      <c r="V42" s="32"/>
      <c r="W42" s="32"/>
      <c r="X42" s="32"/>
      <c r="Y42" s="32"/>
      <c r="Z42" s="32"/>
    </row>
    <row r="43" spans="1:26" x14ac:dyDescent="0.25">
      <c r="Q43" s="19" t="e">
        <f>#REF!</f>
        <v>#REF!</v>
      </c>
      <c r="R43" s="20" t="e">
        <f>#REF!</f>
        <v>#REF!</v>
      </c>
      <c r="S43" s="19"/>
      <c r="T43" s="19"/>
      <c r="U43" s="32"/>
      <c r="V43" s="32"/>
      <c r="W43" s="32"/>
      <c r="X43" s="32"/>
      <c r="Y43" s="32"/>
      <c r="Z43" s="32"/>
    </row>
    <row r="44" spans="1:26" x14ac:dyDescent="0.25">
      <c r="Q44" s="19" t="e">
        <f>#REF!</f>
        <v>#REF!</v>
      </c>
      <c r="R44" s="20" t="e">
        <f>#REF!</f>
        <v>#REF!</v>
      </c>
      <c r="S44" s="19"/>
      <c r="T44" s="19"/>
      <c r="U44" s="32"/>
      <c r="V44" s="32"/>
      <c r="W44" s="32"/>
      <c r="X44" s="32"/>
      <c r="Y44" s="32"/>
      <c r="Z44" s="32"/>
    </row>
    <row r="45" spans="1:26" x14ac:dyDescent="0.25">
      <c r="Q45" s="19" t="e">
        <f>#REF!</f>
        <v>#REF!</v>
      </c>
      <c r="R45" s="20" t="e">
        <f>#REF!</f>
        <v>#REF!</v>
      </c>
      <c r="S45" s="19"/>
      <c r="T45" s="19"/>
    </row>
    <row r="46" spans="1:26" x14ac:dyDescent="0.25">
      <c r="Q46" s="19" t="e">
        <f>#REF!</f>
        <v>#REF!</v>
      </c>
      <c r="R46" s="20" t="e">
        <f>#REF!</f>
        <v>#REF!</v>
      </c>
      <c r="S46" s="19"/>
      <c r="T46" s="19"/>
    </row>
    <row r="47" spans="1:26" x14ac:dyDescent="0.25">
      <c r="Q47" s="19" t="e">
        <f>#REF!</f>
        <v>#REF!</v>
      </c>
      <c r="R47" s="20" t="e">
        <f>#REF!</f>
        <v>#REF!</v>
      </c>
      <c r="S47" s="19"/>
      <c r="T47" s="19"/>
    </row>
    <row r="48" spans="1:26" x14ac:dyDescent="0.25">
      <c r="Q48" s="19"/>
      <c r="R48" s="20"/>
      <c r="S48" s="19"/>
      <c r="T48" s="19"/>
    </row>
    <row r="49" spans="17:18" x14ac:dyDescent="0.25">
      <c r="R49" s="12"/>
    </row>
    <row r="51" spans="17:18" x14ac:dyDescent="0.25">
      <c r="Q51" s="19" t="s">
        <v>35</v>
      </c>
    </row>
    <row r="52" spans="17:18" x14ac:dyDescent="0.25">
      <c r="Q52" s="19">
        <f>COUNTIF(N10:N30,"повысил")</f>
        <v>0</v>
      </c>
    </row>
  </sheetData>
  <mergeCells count="3">
    <mergeCell ref="B2:V4"/>
    <mergeCell ref="D6:P7"/>
    <mergeCell ref="J33:K33"/>
  </mergeCells>
  <conditionalFormatting sqref="O10:O36">
    <cfRule type="cellIs" dxfId="6" priority="6" operator="lessThanOrEqual">
      <formula>-2</formula>
    </cfRule>
  </conditionalFormatting>
  <conditionalFormatting sqref="N10:N30">
    <cfRule type="containsText" dxfId="5" priority="1" operator="containsText" text="подтвердил">
      <formula>NOT(ISERROR(SEARCH("подтвердил",N10)))</formula>
    </cfRule>
    <cfRule type="containsText" dxfId="4" priority="2" operator="containsText" text="подтвердил">
      <formula>NOT(ISERROR(SEARCH("подтвердил",N10)))</formula>
    </cfRule>
    <cfRule type="containsText" dxfId="3" priority="3" operator="containsText" text="повысил">
      <formula>NOT(ISERROR(SEARCH("повысил",N10)))</formula>
    </cfRule>
    <cfRule type="containsText" dxfId="2" priority="4" operator="containsText" text="понизил">
      <formula>NOT(ISERROR(SEARCH("понизил",N10)))</formula>
    </cfRule>
    <cfRule type="containsText" dxfId="1" priority="5" operator="containsText" text="потвердил">
      <formula>NOT(ISERROR(SEARCH("потвердил",N10)))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2" zoomScale="85" zoomScaleNormal="85" workbookViewId="0">
      <selection activeCell="C5" sqref="C5"/>
    </sheetView>
  </sheetViews>
  <sheetFormatPr defaultRowHeight="15" x14ac:dyDescent="0.25"/>
  <cols>
    <col min="3" max="3" width="11.85546875" bestFit="1" customWidth="1"/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94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</row>
    <row r="3" spans="1:29" ht="21" x14ac:dyDescent="0.35">
      <c r="C3" s="112" t="s">
        <v>60</v>
      </c>
      <c r="D3" s="112"/>
      <c r="E3" s="112"/>
      <c r="F3" s="113"/>
      <c r="G3" s="5"/>
      <c r="H3" s="6"/>
      <c r="I3" s="97"/>
      <c r="J3" s="97"/>
      <c r="M3" s="9">
        <v>2020</v>
      </c>
      <c r="O3" s="98" t="s">
        <v>0</v>
      </c>
      <c r="P3" s="99"/>
      <c r="Q3" s="99"/>
      <c r="R3" s="99"/>
      <c r="S3" s="99"/>
      <c r="T3" s="99"/>
      <c r="U3" s="99"/>
      <c r="V3" s="99"/>
      <c r="W3" s="99"/>
      <c r="X3" s="100"/>
    </row>
    <row r="4" spans="1:29" ht="15.75" x14ac:dyDescent="0.25">
      <c r="A4" s="106" t="s">
        <v>1</v>
      </c>
      <c r="B4" s="107"/>
      <c r="C4" s="107"/>
      <c r="D4" s="107"/>
      <c r="E4" s="107"/>
      <c r="F4" s="107"/>
      <c r="G4" s="108" t="s">
        <v>50</v>
      </c>
      <c r="H4" s="108"/>
      <c r="I4" s="108"/>
      <c r="J4" s="108"/>
      <c r="K4" s="109"/>
      <c r="L4" s="109"/>
      <c r="M4" s="109"/>
      <c r="N4" s="109"/>
      <c r="O4" s="108"/>
      <c r="P4" s="108"/>
      <c r="Q4" s="108"/>
      <c r="R4" s="110"/>
      <c r="S4" s="110"/>
      <c r="T4" s="110"/>
      <c r="U4" s="110"/>
      <c r="V4" s="110"/>
      <c r="W4" s="110"/>
      <c r="X4" s="111"/>
    </row>
    <row r="5" spans="1:29" ht="19.5" x14ac:dyDescent="0.35">
      <c r="A5" s="11" t="s">
        <v>2</v>
      </c>
      <c r="B5" s="10"/>
      <c r="C5" s="83">
        <v>44096</v>
      </c>
      <c r="D5" s="103" t="s">
        <v>12</v>
      </c>
      <c r="E5" s="104"/>
      <c r="F5" s="104"/>
      <c r="G5" s="104"/>
      <c r="H5" s="105"/>
      <c r="I5" s="26">
        <v>20</v>
      </c>
      <c r="J5" s="13"/>
      <c r="K5" s="16"/>
      <c r="L5" s="17"/>
      <c r="M5" s="17"/>
      <c r="N5" s="18"/>
      <c r="O5" s="101"/>
      <c r="P5" s="101"/>
      <c r="Q5" s="101"/>
      <c r="R5" s="101"/>
      <c r="S5" s="101"/>
      <c r="T5" s="101"/>
      <c r="U5" s="101"/>
      <c r="V5" s="101"/>
      <c r="W5" s="101"/>
      <c r="X5" s="102"/>
    </row>
    <row r="6" spans="1:29" ht="31.5" customHeight="1" x14ac:dyDescent="0.25">
      <c r="A6" s="117" t="s">
        <v>3</v>
      </c>
      <c r="B6" s="118"/>
      <c r="C6" s="118" t="s">
        <v>4</v>
      </c>
      <c r="D6" s="118"/>
      <c r="E6" s="119" t="s">
        <v>13</v>
      </c>
      <c r="F6" s="119"/>
      <c r="G6" s="34">
        <v>5</v>
      </c>
      <c r="H6" s="34">
        <v>4</v>
      </c>
      <c r="I6" s="34">
        <v>3</v>
      </c>
      <c r="J6" s="34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114" t="s">
        <v>59</v>
      </c>
      <c r="B7" s="114"/>
      <c r="C7" s="115">
        <v>26</v>
      </c>
      <c r="D7" s="115"/>
      <c r="E7" s="116">
        <v>23</v>
      </c>
      <c r="F7" s="116"/>
      <c r="G7" s="35">
        <f>Поэлементный!Y2</f>
        <v>1</v>
      </c>
      <c r="H7" s="35">
        <f>Поэлементный!Y3</f>
        <v>3</v>
      </c>
      <c r="I7" s="35">
        <f>Поэлементный!Y4</f>
        <v>7</v>
      </c>
      <c r="J7" s="35">
        <f>Поэлементный!Y5</f>
        <v>10</v>
      </c>
      <c r="K7" s="24">
        <f>(G7+H7)/E7</f>
        <v>0.17391304347826086</v>
      </c>
      <c r="L7" s="24">
        <f>(G7+H7+I7)/E7</f>
        <v>0.47826086956521741</v>
      </c>
      <c r="M7" s="25">
        <f>J7/E7</f>
        <v>0.43478260869565216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26" t="s">
        <v>5</v>
      </c>
      <c r="B8" s="127"/>
      <c r="C8" s="127"/>
      <c r="D8" s="127"/>
      <c r="E8" s="128" t="s">
        <v>6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</row>
    <row r="9" spans="1:29" ht="15.75" x14ac:dyDescent="0.25">
      <c r="A9" s="126"/>
      <c r="B9" s="127"/>
      <c r="C9" s="127"/>
      <c r="D9" s="127"/>
      <c r="E9" s="37">
        <f>Поэлементный!B9</f>
        <v>1</v>
      </c>
      <c r="F9" s="37">
        <f>Поэлементный!C9</f>
        <v>2</v>
      </c>
      <c r="G9" s="37">
        <f>Поэлементный!D9</f>
        <v>3</v>
      </c>
      <c r="H9" s="37">
        <f>Поэлементный!E9</f>
        <v>4</v>
      </c>
      <c r="I9" s="37">
        <f>Поэлементный!F9</f>
        <v>5</v>
      </c>
      <c r="J9" s="37">
        <f>Поэлементный!G9</f>
        <v>6</v>
      </c>
      <c r="K9" s="37">
        <f>Поэлементный!H9</f>
        <v>7</v>
      </c>
      <c r="L9" s="37">
        <f>Поэлементный!I9</f>
        <v>8</v>
      </c>
      <c r="M9" s="37" t="e">
        <f>Поэлементный!#REF!</f>
        <v>#REF!</v>
      </c>
      <c r="N9" s="37" t="e">
        <f>Поэлементный!#REF!</f>
        <v>#REF!</v>
      </c>
      <c r="O9" s="37" t="e">
        <f>Поэлементный!#REF!</f>
        <v>#REF!</v>
      </c>
      <c r="P9" s="37" t="e">
        <f>Поэлементный!#REF!</f>
        <v>#REF!</v>
      </c>
      <c r="Q9" s="37" t="e">
        <f>Поэлементный!#REF!</f>
        <v>#REF!</v>
      </c>
      <c r="R9" s="37" t="e">
        <f>Поэлементный!#REF!</f>
        <v>#REF!</v>
      </c>
      <c r="S9" s="37" t="e">
        <f>Поэлементный!#REF!</f>
        <v>#REF!</v>
      </c>
      <c r="T9" s="37" t="e">
        <f>Поэлементный!#REF!</f>
        <v>#REF!</v>
      </c>
      <c r="U9" s="37" t="e">
        <f>Поэлементный!#REF!</f>
        <v>#REF!</v>
      </c>
      <c r="V9" s="37" t="e">
        <f>Поэлементный!#REF!</f>
        <v>#REF!</v>
      </c>
      <c r="W9" s="37" t="e">
        <f>Поэлементный!#REF!</f>
        <v>#REF!</v>
      </c>
      <c r="X9" s="37" t="e">
        <f>Поэлементный!#REF!</f>
        <v>#REF!</v>
      </c>
    </row>
    <row r="10" spans="1:29" ht="15.75" x14ac:dyDescent="0.25">
      <c r="A10" s="120" t="str">
        <f>A7</f>
        <v>7в</v>
      </c>
      <c r="B10" s="121"/>
      <c r="C10" s="121"/>
      <c r="D10" s="122"/>
      <c r="E10" s="22" t="e">
        <f>Поэлементный!#REF!</f>
        <v>#REF!</v>
      </c>
      <c r="F10" s="22" t="e">
        <f>Поэлементный!#REF!</f>
        <v>#REF!</v>
      </c>
      <c r="G10" s="22" t="e">
        <f>Поэлементный!#REF!</f>
        <v>#REF!</v>
      </c>
      <c r="H10" s="22" t="e">
        <f>Поэлементный!#REF!</f>
        <v>#REF!</v>
      </c>
      <c r="I10" s="22" t="e">
        <f>Поэлементный!#REF!</f>
        <v>#REF!</v>
      </c>
      <c r="J10" s="22" t="e">
        <f>Поэлементный!#REF!</f>
        <v>#REF!</v>
      </c>
      <c r="K10" s="22" t="e">
        <f>Поэлементный!#REF!</f>
        <v>#REF!</v>
      </c>
      <c r="L10" s="22" t="e">
        <f>Поэлементный!#REF!</f>
        <v>#REF!</v>
      </c>
      <c r="M10" s="22" t="e">
        <f>Поэлементный!#REF!</f>
        <v>#REF!</v>
      </c>
      <c r="N10" s="22" t="e">
        <f>Поэлементный!#REF!</f>
        <v>#REF!</v>
      </c>
      <c r="O10" s="22" t="e">
        <f>Поэлементный!#REF!</f>
        <v>#REF!</v>
      </c>
      <c r="P10" s="22" t="e">
        <f>Поэлементный!#REF!</f>
        <v>#REF!</v>
      </c>
      <c r="Q10" s="22" t="e">
        <f>Поэлементный!#REF!</f>
        <v>#REF!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123"/>
      <c r="B11" s="124"/>
      <c r="C11" s="124"/>
      <c r="D11" s="125"/>
      <c r="E11" s="23" t="e">
        <f>E10/$E$7</f>
        <v>#REF!</v>
      </c>
      <c r="F11" s="23" t="e">
        <f t="shared" ref="F11:P11" si="0">F10/$E$7</f>
        <v>#REF!</v>
      </c>
      <c r="G11" s="23" t="e">
        <f t="shared" si="0"/>
        <v>#REF!</v>
      </c>
      <c r="H11" s="23" t="e">
        <f t="shared" si="0"/>
        <v>#REF!</v>
      </c>
      <c r="I11" s="23" t="e">
        <f t="shared" si="0"/>
        <v>#REF!</v>
      </c>
      <c r="J11" s="23" t="e">
        <f t="shared" si="0"/>
        <v>#REF!</v>
      </c>
      <c r="K11" s="23" t="e">
        <f t="shared" si="0"/>
        <v>#REF!</v>
      </c>
      <c r="L11" s="23" t="e">
        <f t="shared" si="0"/>
        <v>#REF!</v>
      </c>
      <c r="M11" s="23" t="e">
        <f t="shared" si="0"/>
        <v>#REF!</v>
      </c>
      <c r="N11" s="23" t="e">
        <f t="shared" si="0"/>
        <v>#REF!</v>
      </c>
      <c r="O11" s="23" t="e">
        <f t="shared" si="0"/>
        <v>#REF!</v>
      </c>
      <c r="P11" s="23" t="e">
        <f t="shared" si="0"/>
        <v>#REF!</v>
      </c>
      <c r="Q11" s="23" t="e">
        <f>Q10/$E$7</f>
        <v>#REF!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132" t="s">
        <v>25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4"/>
    </row>
    <row r="13" spans="1:29" ht="19.899999999999999" customHeight="1" x14ac:dyDescent="0.25">
      <c r="A13" s="135" t="s">
        <v>7</v>
      </c>
      <c r="B13" s="99"/>
      <c r="C13" s="99"/>
      <c r="D13" s="136"/>
      <c r="E13" s="137" t="s">
        <v>23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</row>
    <row r="14" spans="1:29" ht="31.15" customHeight="1" x14ac:dyDescent="0.25">
      <c r="A14" s="131">
        <v>1</v>
      </c>
      <c r="B14" s="131"/>
      <c r="C14" s="131"/>
      <c r="D14" s="131"/>
      <c r="E14" s="88" t="s">
        <v>51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</row>
    <row r="15" spans="1:29" ht="19.899999999999999" customHeight="1" x14ac:dyDescent="0.25">
      <c r="A15" s="140">
        <v>2</v>
      </c>
      <c r="B15" s="140"/>
      <c r="C15" s="140"/>
      <c r="D15" s="140"/>
      <c r="E15" s="88" t="s">
        <v>52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9" ht="31.15" customHeight="1" x14ac:dyDescent="0.25">
      <c r="A16" s="140">
        <v>3</v>
      </c>
      <c r="B16" s="140"/>
      <c r="C16" s="140"/>
      <c r="D16" s="140"/>
      <c r="E16" s="88" t="s">
        <v>53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</row>
    <row r="17" spans="1:24" ht="31.15" customHeight="1" x14ac:dyDescent="0.25">
      <c r="A17" s="140">
        <v>4</v>
      </c>
      <c r="B17" s="140"/>
      <c r="C17" s="140"/>
      <c r="D17" s="140"/>
      <c r="E17" s="88" t="s">
        <v>54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90"/>
    </row>
    <row r="18" spans="1:24" ht="19.899999999999999" customHeight="1" x14ac:dyDescent="0.25">
      <c r="A18" s="140">
        <v>5</v>
      </c>
      <c r="B18" s="140"/>
      <c r="C18" s="140"/>
      <c r="D18" s="140"/>
      <c r="E18" s="88" t="s">
        <v>55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</row>
    <row r="19" spans="1:24" ht="19.899999999999999" customHeight="1" x14ac:dyDescent="0.25">
      <c r="A19" s="140">
        <v>6</v>
      </c>
      <c r="B19" s="140"/>
      <c r="C19" s="140"/>
      <c r="D19" s="140"/>
      <c r="E19" s="88" t="s">
        <v>56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90"/>
    </row>
    <row r="20" spans="1:24" ht="31.15" customHeight="1" x14ac:dyDescent="0.25">
      <c r="A20" s="140">
        <v>7</v>
      </c>
      <c r="B20" s="140"/>
      <c r="C20" s="140"/>
      <c r="D20" s="140"/>
      <c r="E20" s="88" t="s">
        <v>57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90"/>
    </row>
    <row r="21" spans="1:24" ht="42.6" customHeight="1" x14ac:dyDescent="0.25">
      <c r="A21" s="140">
        <v>8</v>
      </c>
      <c r="B21" s="140"/>
      <c r="C21" s="140"/>
      <c r="D21" s="140"/>
      <c r="E21" s="88" t="s">
        <v>58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</row>
    <row r="22" spans="1:24" ht="19.899999999999999" customHeight="1" x14ac:dyDescent="0.3">
      <c r="A22" s="140">
        <v>9</v>
      </c>
      <c r="B22" s="140"/>
      <c r="C22" s="140"/>
      <c r="D22" s="140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</row>
    <row r="23" spans="1:24" ht="19.899999999999999" customHeight="1" x14ac:dyDescent="0.3">
      <c r="A23" s="140">
        <v>10</v>
      </c>
      <c r="B23" s="140"/>
      <c r="C23" s="140"/>
      <c r="D23" s="140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</row>
    <row r="24" spans="1:24" ht="19.899999999999999" customHeight="1" x14ac:dyDescent="0.3">
      <c r="A24" s="140">
        <v>11</v>
      </c>
      <c r="B24" s="140"/>
      <c r="C24" s="140"/>
      <c r="D24" s="140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</row>
    <row r="25" spans="1:24" ht="19.899999999999999" customHeight="1" x14ac:dyDescent="0.3">
      <c r="A25" s="140">
        <v>12</v>
      </c>
      <c r="B25" s="140"/>
      <c r="C25" s="140"/>
      <c r="D25" s="140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</row>
    <row r="26" spans="1:24" ht="19.899999999999999" customHeight="1" x14ac:dyDescent="0.3">
      <c r="A26" s="140">
        <v>13</v>
      </c>
      <c r="B26" s="140"/>
      <c r="C26" s="140"/>
      <c r="D26" s="140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</row>
    <row r="27" spans="1:24" ht="19.899999999999999" customHeight="1" x14ac:dyDescent="0.3">
      <c r="A27" s="140">
        <v>14</v>
      </c>
      <c r="B27" s="140"/>
      <c r="C27" s="140"/>
      <c r="D27" s="140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</row>
    <row r="28" spans="1:24" ht="19.899999999999999" customHeight="1" x14ac:dyDescent="0.3">
      <c r="A28" s="140">
        <v>15</v>
      </c>
      <c r="B28" s="140"/>
      <c r="C28" s="140"/>
      <c r="D28" s="140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</row>
    <row r="29" spans="1:24" ht="19.899999999999999" customHeight="1" x14ac:dyDescent="0.3">
      <c r="A29" s="140">
        <v>16</v>
      </c>
      <c r="B29" s="140"/>
      <c r="C29" s="140"/>
      <c r="D29" s="140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</row>
    <row r="30" spans="1:24" ht="19.899999999999999" customHeight="1" x14ac:dyDescent="0.3">
      <c r="A30" s="140">
        <v>17</v>
      </c>
      <c r="B30" s="140"/>
      <c r="C30" s="140"/>
      <c r="D30" s="140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</row>
    <row r="31" spans="1:24" ht="19.899999999999999" customHeight="1" x14ac:dyDescent="0.3">
      <c r="A31" s="140">
        <v>18</v>
      </c>
      <c r="B31" s="140"/>
      <c r="C31" s="140"/>
      <c r="D31" s="140"/>
      <c r="E31" s="91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3"/>
    </row>
    <row r="32" spans="1:24" ht="19.899999999999999" customHeight="1" x14ac:dyDescent="0.3">
      <c r="A32" s="140">
        <v>19</v>
      </c>
      <c r="B32" s="140"/>
      <c r="C32" s="140"/>
      <c r="D32" s="140"/>
      <c r="E32" s="91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</row>
    <row r="33" spans="1:24" ht="19.899999999999999" customHeight="1" x14ac:dyDescent="0.3">
      <c r="A33" s="140">
        <v>20</v>
      </c>
      <c r="B33" s="140"/>
      <c r="C33" s="140"/>
      <c r="D33" s="140"/>
      <c r="E33" s="91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</sheetData>
  <mergeCells count="60">
    <mergeCell ref="A30:D30"/>
    <mergeCell ref="A31:D31"/>
    <mergeCell ref="A32:D32"/>
    <mergeCell ref="A33:D33"/>
    <mergeCell ref="A27:D27"/>
    <mergeCell ref="A24:D24"/>
    <mergeCell ref="A22:D22"/>
    <mergeCell ref="A23:D23"/>
    <mergeCell ref="A28:D28"/>
    <mergeCell ref="A29:D29"/>
    <mergeCell ref="A25:D25"/>
    <mergeCell ref="A26:D26"/>
    <mergeCell ref="A17:D17"/>
    <mergeCell ref="A15:D15"/>
    <mergeCell ref="A16:D16"/>
    <mergeCell ref="A20:D20"/>
    <mergeCell ref="A21:D21"/>
    <mergeCell ref="A18:D18"/>
    <mergeCell ref="A19:D19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  <mergeCell ref="E33:X33"/>
    <mergeCell ref="E32:X32"/>
    <mergeCell ref="E31:X31"/>
    <mergeCell ref="E30:X30"/>
    <mergeCell ref="E29:X29"/>
    <mergeCell ref="E28:X28"/>
    <mergeCell ref="E27:X27"/>
    <mergeCell ref="E26:X26"/>
    <mergeCell ref="E25:X25"/>
    <mergeCell ref="E24:X24"/>
    <mergeCell ref="E18:X18"/>
    <mergeCell ref="E17:X17"/>
    <mergeCell ref="E16:X16"/>
    <mergeCell ref="E15:X15"/>
    <mergeCell ref="E23:X23"/>
    <mergeCell ref="E22:X22"/>
    <mergeCell ref="E21:X21"/>
    <mergeCell ref="E20:X20"/>
    <mergeCell ref="E19:X19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5" zoomScaleNormal="85" workbookViewId="0">
      <selection activeCell="G2" sqref="G2"/>
    </sheetView>
  </sheetViews>
  <sheetFormatPr defaultRowHeight="15" x14ac:dyDescent="0.25"/>
  <sheetData>
    <row r="1" spans="1:18" ht="21" thickBot="1" x14ac:dyDescent="0.4">
      <c r="A1" s="141" t="str">
        <f>Анализ!A2</f>
        <v xml:space="preserve">Анализ ВПР в рамках класса  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3"/>
      <c r="Q1" s="143"/>
      <c r="R1" s="143"/>
    </row>
    <row r="2" spans="1:18" ht="15.75" x14ac:dyDescent="0.25">
      <c r="A2" s="144" t="s">
        <v>49</v>
      </c>
      <c r="B2" s="145"/>
      <c r="C2" s="145"/>
      <c r="D2" s="145"/>
      <c r="E2" s="145"/>
      <c r="F2" s="146"/>
      <c r="G2" t="s">
        <v>59</v>
      </c>
      <c r="H2" t="s">
        <v>24</v>
      </c>
      <c r="I2" s="97"/>
      <c r="J2" s="97"/>
      <c r="K2" s="159"/>
      <c r="L2" s="160"/>
      <c r="M2" s="160"/>
      <c r="N2" s="161"/>
      <c r="O2" s="107" t="str">
        <f>Анализ!O3</f>
        <v>учебный год</v>
      </c>
      <c r="P2" s="107"/>
      <c r="Q2" s="107"/>
      <c r="R2" s="107"/>
    </row>
    <row r="3" spans="1:18" ht="16.5" thickBot="1" x14ac:dyDescent="0.3">
      <c r="A3" s="106" t="s">
        <v>1</v>
      </c>
      <c r="B3" s="107"/>
      <c r="C3" s="107"/>
      <c r="D3" s="107"/>
      <c r="E3" s="107"/>
      <c r="F3" s="107"/>
      <c r="G3" s="150" t="s">
        <v>50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5.75" x14ac:dyDescent="0.25">
      <c r="A4" s="147" t="s">
        <v>8</v>
      </c>
      <c r="B4" s="148"/>
      <c r="C4" s="148"/>
      <c r="D4" s="148"/>
      <c r="E4" s="148"/>
      <c r="F4" s="148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8.75" x14ac:dyDescent="0.25">
      <c r="A5" s="153" t="s">
        <v>46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</row>
    <row r="6" spans="1:18" ht="18.75" x14ac:dyDescent="0.25">
      <c r="A6" s="153" t="s">
        <v>47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1:18" ht="18.75" x14ac:dyDescent="0.25">
      <c r="A7" s="153" t="s">
        <v>48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1:18" ht="14.45" x14ac:dyDescent="0.3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8"/>
    </row>
    <row r="9" spans="1:18" ht="15.75" x14ac:dyDescent="0.25">
      <c r="A9" s="151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2"/>
    </row>
    <row r="10" spans="1:18" thickBot="1" x14ac:dyDescent="0.35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</row>
    <row r="11" spans="1:18" thickBot="1" x14ac:dyDescent="0.35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thickBot="1" x14ac:dyDescent="0.35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</row>
    <row r="13" spans="1:18" thickBot="1" x14ac:dyDescent="0.35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</row>
    <row r="14" spans="1:18" thickBot="1" x14ac:dyDescent="0.35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</row>
    <row r="15" spans="1:18" thickBot="1" x14ac:dyDescent="0.3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</row>
    <row r="16" spans="1:18" thickBot="1" x14ac:dyDescent="0.35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</row>
    <row r="17" spans="1:18" thickBot="1" x14ac:dyDescent="0.3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</row>
    <row r="18" spans="1:18" thickBot="1" x14ac:dyDescent="0.35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7"/>
    </row>
    <row r="19" spans="1:18" ht="14.45" x14ac:dyDescent="0.3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</row>
    <row r="20" spans="1:18" ht="15.75" x14ac:dyDescent="0.25">
      <c r="A20" s="180" t="s">
        <v>19</v>
      </c>
      <c r="B20" s="181"/>
      <c r="C20" s="176" t="s">
        <v>17</v>
      </c>
      <c r="D20" s="176"/>
      <c r="E20" s="176"/>
      <c r="F20" s="176"/>
      <c r="G20" s="176"/>
      <c r="H20" s="176"/>
      <c r="I20" s="176"/>
      <c r="J20" s="177" t="s">
        <v>19</v>
      </c>
      <c r="K20" s="178"/>
      <c r="L20" s="179" t="s">
        <v>18</v>
      </c>
      <c r="M20" s="177"/>
      <c r="N20" s="177"/>
      <c r="O20" s="177"/>
      <c r="P20" s="177"/>
      <c r="Q20" s="177"/>
      <c r="R20" s="178"/>
    </row>
    <row r="21" spans="1:18" ht="15.6" x14ac:dyDescent="0.3">
      <c r="A21" s="171"/>
      <c r="B21" s="171"/>
      <c r="C21" s="172"/>
      <c r="D21" s="172"/>
      <c r="E21" s="172"/>
      <c r="F21" s="172"/>
      <c r="G21" s="172"/>
      <c r="H21" s="172"/>
      <c r="I21" s="172"/>
      <c r="J21" s="169"/>
      <c r="K21" s="170"/>
      <c r="L21" s="168"/>
      <c r="M21" s="169"/>
      <c r="N21" s="169"/>
      <c r="O21" s="169"/>
      <c r="P21" s="169"/>
      <c r="Q21" s="169"/>
      <c r="R21" s="170"/>
    </row>
    <row r="22" spans="1:18" ht="15.6" x14ac:dyDescent="0.3">
      <c r="A22" s="171"/>
      <c r="B22" s="171"/>
      <c r="C22" s="172"/>
      <c r="D22" s="172"/>
      <c r="E22" s="172"/>
      <c r="F22" s="172"/>
      <c r="G22" s="172"/>
      <c r="H22" s="172"/>
      <c r="I22" s="172"/>
      <c r="J22" s="169"/>
      <c r="K22" s="170"/>
      <c r="L22" s="168"/>
      <c r="M22" s="169"/>
      <c r="N22" s="169"/>
      <c r="O22" s="169"/>
      <c r="P22" s="169"/>
      <c r="Q22" s="169"/>
      <c r="R22" s="170"/>
    </row>
    <row r="23" spans="1:18" ht="15.6" x14ac:dyDescent="0.3">
      <c r="A23" s="171"/>
      <c r="B23" s="171"/>
      <c r="C23" s="172"/>
      <c r="D23" s="172"/>
      <c r="E23" s="172"/>
      <c r="F23" s="172"/>
      <c r="G23" s="172"/>
      <c r="H23" s="172"/>
      <c r="I23" s="172"/>
      <c r="J23" s="169"/>
      <c r="K23" s="170"/>
      <c r="L23" s="168"/>
      <c r="M23" s="169"/>
      <c r="N23" s="169"/>
      <c r="O23" s="169"/>
      <c r="P23" s="169"/>
      <c r="Q23" s="169"/>
      <c r="R23" s="170"/>
    </row>
    <row r="24" spans="1:18" ht="15.6" x14ac:dyDescent="0.3">
      <c r="A24" s="171"/>
      <c r="B24" s="171"/>
      <c r="C24" s="172"/>
      <c r="D24" s="172"/>
      <c r="E24" s="172"/>
      <c r="F24" s="172"/>
      <c r="G24" s="172"/>
      <c r="H24" s="172"/>
      <c r="I24" s="172"/>
      <c r="J24" s="169"/>
      <c r="K24" s="170"/>
      <c r="L24" s="168"/>
      <c r="M24" s="169"/>
      <c r="N24" s="169"/>
      <c r="O24" s="169"/>
      <c r="P24" s="169"/>
      <c r="Q24" s="169"/>
      <c r="R24" s="170"/>
    </row>
    <row r="25" spans="1:18" ht="15.6" x14ac:dyDescent="0.3">
      <c r="A25" s="171"/>
      <c r="B25" s="171"/>
      <c r="C25" s="172"/>
      <c r="D25" s="172"/>
      <c r="E25" s="172"/>
      <c r="F25" s="172"/>
      <c r="G25" s="172"/>
      <c r="H25" s="172"/>
      <c r="I25" s="172"/>
      <c r="J25" s="169"/>
      <c r="K25" s="170"/>
      <c r="L25" s="168"/>
      <c r="M25" s="169"/>
      <c r="N25" s="169"/>
      <c r="O25" s="169"/>
      <c r="P25" s="169"/>
      <c r="Q25" s="169"/>
      <c r="R25" s="170"/>
    </row>
    <row r="26" spans="1:18" ht="15.6" x14ac:dyDescent="0.3">
      <c r="A26" s="171"/>
      <c r="B26" s="171"/>
      <c r="C26" s="172"/>
      <c r="D26" s="172"/>
      <c r="E26" s="172"/>
      <c r="F26" s="172"/>
      <c r="G26" s="172"/>
      <c r="H26" s="172"/>
      <c r="I26" s="172"/>
      <c r="J26" s="169"/>
      <c r="K26" s="170"/>
      <c r="L26" s="168"/>
      <c r="M26" s="169"/>
      <c r="N26" s="169"/>
      <c r="O26" s="169"/>
      <c r="P26" s="169"/>
      <c r="Q26" s="169"/>
      <c r="R26" s="170"/>
    </row>
    <row r="27" spans="1:18" ht="15.6" x14ac:dyDescent="0.3">
      <c r="A27" s="171"/>
      <c r="B27" s="171"/>
      <c r="C27" s="172"/>
      <c r="D27" s="172"/>
      <c r="E27" s="172"/>
      <c r="F27" s="172"/>
      <c r="G27" s="172"/>
      <c r="H27" s="172"/>
      <c r="I27" s="172"/>
      <c r="J27" s="169"/>
      <c r="K27" s="170"/>
      <c r="L27" s="168"/>
      <c r="M27" s="169"/>
      <c r="N27" s="169"/>
      <c r="O27" s="169"/>
      <c r="P27" s="169"/>
      <c r="Q27" s="169"/>
      <c r="R27" s="170"/>
    </row>
    <row r="28" spans="1:18" ht="15.6" x14ac:dyDescent="0.3">
      <c r="A28" s="171"/>
      <c r="B28" s="171"/>
      <c r="C28" s="172"/>
      <c r="D28" s="172"/>
      <c r="E28" s="172"/>
      <c r="F28" s="172"/>
      <c r="G28" s="172"/>
      <c r="H28" s="172"/>
      <c r="I28" s="172"/>
      <c r="J28" s="169"/>
      <c r="K28" s="170"/>
      <c r="L28" s="168"/>
      <c r="M28" s="169"/>
      <c r="N28" s="169"/>
      <c r="O28" s="169"/>
      <c r="P28" s="169"/>
      <c r="Q28" s="169"/>
      <c r="R28" s="170"/>
    </row>
    <row r="29" spans="1:18" ht="15.6" x14ac:dyDescent="0.3">
      <c r="A29" s="171"/>
      <c r="B29" s="171"/>
      <c r="C29" s="172"/>
      <c r="D29" s="172"/>
      <c r="E29" s="172"/>
      <c r="F29" s="172"/>
      <c r="G29" s="172"/>
      <c r="H29" s="172"/>
      <c r="I29" s="172"/>
      <c r="J29" s="169"/>
      <c r="K29" s="170"/>
      <c r="L29" s="168"/>
      <c r="M29" s="169"/>
      <c r="N29" s="169"/>
      <c r="O29" s="169"/>
      <c r="P29" s="169"/>
      <c r="Q29" s="169"/>
      <c r="R29" s="170"/>
    </row>
    <row r="30" spans="1:18" ht="15.6" x14ac:dyDescent="0.3">
      <c r="A30" s="171"/>
      <c r="B30" s="171"/>
      <c r="C30" s="172"/>
      <c r="D30" s="172"/>
      <c r="E30" s="172"/>
      <c r="F30" s="172"/>
      <c r="G30" s="172"/>
      <c r="H30" s="172"/>
      <c r="I30" s="172"/>
      <c r="J30" s="169"/>
      <c r="K30" s="170"/>
      <c r="L30" s="168"/>
      <c r="M30" s="169"/>
      <c r="N30" s="169"/>
      <c r="O30" s="169"/>
      <c r="P30" s="169"/>
      <c r="Q30" s="169"/>
      <c r="R30" s="170"/>
    </row>
    <row r="31" spans="1:18" ht="15.6" x14ac:dyDescent="0.3">
      <c r="A31" s="171"/>
      <c r="B31" s="171"/>
      <c r="C31" s="172"/>
      <c r="D31" s="172"/>
      <c r="E31" s="172"/>
      <c r="F31" s="172"/>
      <c r="G31" s="172"/>
      <c r="H31" s="172"/>
      <c r="I31" s="172"/>
      <c r="J31" s="169"/>
      <c r="K31" s="170"/>
      <c r="L31" s="168"/>
      <c r="M31" s="169"/>
      <c r="N31" s="169"/>
      <c r="O31" s="169"/>
      <c r="P31" s="169"/>
      <c r="Q31" s="169"/>
      <c r="R31" s="170"/>
    </row>
    <row r="32" spans="1:18" ht="15.6" x14ac:dyDescent="0.3">
      <c r="A32" s="171"/>
      <c r="B32" s="171"/>
      <c r="C32" s="172"/>
      <c r="D32" s="172"/>
      <c r="E32" s="172"/>
      <c r="F32" s="172"/>
      <c r="G32" s="172"/>
      <c r="H32" s="172"/>
      <c r="I32" s="172"/>
      <c r="J32" s="169"/>
      <c r="K32" s="170"/>
      <c r="L32" s="168"/>
      <c r="M32" s="169"/>
      <c r="N32" s="169"/>
      <c r="O32" s="169"/>
      <c r="P32" s="169"/>
      <c r="Q32" s="169"/>
      <c r="R32" s="170"/>
    </row>
  </sheetData>
  <mergeCells count="75">
    <mergeCell ref="A23:B23"/>
    <mergeCell ref="C22:I22"/>
    <mergeCell ref="J22:K22"/>
    <mergeCell ref="A14:R14"/>
    <mergeCell ref="A15:R15"/>
    <mergeCell ref="A16:R16"/>
    <mergeCell ref="A17:R17"/>
    <mergeCell ref="A18:R18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31:I31"/>
    <mergeCell ref="J31:K31"/>
    <mergeCell ref="L31:R31"/>
    <mergeCell ref="C32:I32"/>
    <mergeCell ref="J32:K32"/>
    <mergeCell ref="L32:R32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86" t="s">
        <v>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4.45" x14ac:dyDescent="0.3">
      <c r="A2" s="45"/>
    </row>
    <row r="3" spans="1:12" ht="18.75" x14ac:dyDescent="0.25">
      <c r="A3" s="187" t="s">
        <v>37</v>
      </c>
      <c r="B3" s="46"/>
      <c r="C3" s="190" t="s">
        <v>38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1:12" ht="18.75" x14ac:dyDescent="0.3">
      <c r="A4" s="188"/>
      <c r="B4" s="47"/>
      <c r="C4" s="48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</row>
    <row r="5" spans="1:12" ht="18.75" x14ac:dyDescent="0.3">
      <c r="A5" s="188"/>
      <c r="B5" s="50" t="s">
        <v>39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x14ac:dyDescent="0.25">
      <c r="A6" s="189"/>
      <c r="B6" s="51" t="s">
        <v>40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18.75" x14ac:dyDescent="0.3">
      <c r="A7" s="52">
        <v>1</v>
      </c>
      <c r="B7" s="53" t="s">
        <v>41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8.75" x14ac:dyDescent="0.3">
      <c r="A8" s="52">
        <v>2</v>
      </c>
      <c r="B8" s="54" t="s">
        <v>42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8.75" x14ac:dyDescent="0.3">
      <c r="A9" s="52">
        <v>3</v>
      </c>
      <c r="B9" s="54" t="s">
        <v>43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8.75" x14ac:dyDescent="0.3">
      <c r="A10" s="52">
        <v>4</v>
      </c>
      <c r="B10" s="184" t="s">
        <v>44</v>
      </c>
      <c r="C10" s="185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8.75" x14ac:dyDescent="0.3">
      <c r="A11" s="52">
        <v>5</v>
      </c>
      <c r="B11" s="54" t="s"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8.75" x14ac:dyDescent="0.3">
      <c r="A12" s="52">
        <v>6</v>
      </c>
      <c r="B12" s="54" t="s"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8.75" x14ac:dyDescent="0.3">
      <c r="A13" s="52">
        <v>7</v>
      </c>
      <c r="B13" s="54" t="s"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8.75" x14ac:dyDescent="0.3">
      <c r="A14" s="52">
        <v>8</v>
      </c>
      <c r="B14" s="54" t="s"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8.75" x14ac:dyDescent="0.3">
      <c r="A15" s="52">
        <v>9</v>
      </c>
      <c r="B15" s="54" t="s">
        <v>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8.75" x14ac:dyDescent="0.3">
      <c r="A16" s="52">
        <v>10</v>
      </c>
      <c r="B16" s="54" t="s">
        <v>15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" ht="14.45" x14ac:dyDescent="0.3">
      <c r="A17" s="45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2020-12-23T07:43:26Z</dcterms:modified>
</cp:coreProperties>
</file>