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/>
  <c r="D41"/>
  <c r="E41"/>
  <c r="F41"/>
  <c r="G41"/>
  <c r="H41"/>
  <c r="I41"/>
  <c r="J41"/>
  <c r="K41"/>
  <c r="L41"/>
  <c r="M41"/>
  <c r="N41"/>
  <c r="O41"/>
  <c r="P41"/>
  <c r="Q41"/>
  <c r="B41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W11" i="3" l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10"/>
  <c r="U5" l="1"/>
  <c r="J7" i="1" s="1"/>
  <c r="U4" i="3"/>
  <c r="I7" i="1" s="1"/>
  <c r="U3" i="3"/>
  <c r="H7" i="1" s="1"/>
  <c r="U2" i="3"/>
  <c r="G7" i="1" s="1"/>
  <c r="V11" i="3" l="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10"/>
  <c r="Y43" l="1"/>
  <c r="X43"/>
  <c r="W43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R10"/>
  <c r="S10" l="1"/>
  <c r="Z9" s="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G3" i="2"/>
  <c r="O2"/>
  <c r="A1"/>
  <c r="S12" i="3" l="1"/>
  <c r="Z11" s="1"/>
  <c r="S14"/>
  <c r="Z13" s="1"/>
  <c r="S16"/>
  <c r="Z15" s="1"/>
  <c r="S18"/>
  <c r="Z17" s="1"/>
  <c r="S20"/>
  <c r="Z19" s="1"/>
  <c r="S22"/>
  <c r="Z21" s="1"/>
  <c r="S24"/>
  <c r="Z23" s="1"/>
  <c r="S26"/>
  <c r="Z25" s="1"/>
  <c r="S28"/>
  <c r="Z27" s="1"/>
  <c r="S30"/>
  <c r="Z29" s="1"/>
  <c r="S32"/>
  <c r="Z31" s="1"/>
  <c r="S34"/>
  <c r="Z33" s="1"/>
  <c r="S36"/>
  <c r="Z35" s="1"/>
  <c r="S38"/>
  <c r="Z37" s="1"/>
  <c r="S40"/>
  <c r="Z39" s="1"/>
  <c r="S11"/>
  <c r="Z10" s="1"/>
  <c r="S13"/>
  <c r="Z12" s="1"/>
  <c r="S15"/>
  <c r="Z14" s="1"/>
  <c r="S17"/>
  <c r="Z16" s="1"/>
  <c r="S19"/>
  <c r="Z18" s="1"/>
  <c r="S21"/>
  <c r="Z20" s="1"/>
  <c r="S23"/>
  <c r="Z22" s="1"/>
  <c r="S25"/>
  <c r="Z24" s="1"/>
  <c r="S27"/>
  <c r="Z26" s="1"/>
  <c r="S29"/>
  <c r="Z28" s="1"/>
  <c r="S31"/>
  <c r="Z30" s="1"/>
  <c r="S33"/>
  <c r="Z32" s="1"/>
  <c r="S35"/>
  <c r="Z34" s="1"/>
  <c r="S37"/>
  <c r="Z36" s="1"/>
  <c r="S39"/>
  <c r="Z38" s="1"/>
  <c r="Z40"/>
  <c r="X10" i="1"/>
  <c r="W10"/>
  <c r="C42" i="3"/>
  <c r="F10" i="1"/>
  <c r="E42" i="3"/>
  <c r="H10" i="1"/>
  <c r="G42" i="3"/>
  <c r="J10" i="1"/>
  <c r="L10"/>
  <c r="I42" i="3"/>
  <c r="K42"/>
  <c r="N10" i="1"/>
  <c r="P10"/>
  <c r="M42" i="3"/>
  <c r="Q42"/>
  <c r="T10" i="1"/>
  <c r="K10"/>
  <c r="H42" i="3"/>
  <c r="J42"/>
  <c r="M10" i="1"/>
  <c r="S10"/>
  <c r="P42" i="3"/>
  <c r="V10" i="1"/>
  <c r="U10"/>
  <c r="R10"/>
  <c r="O42" i="3"/>
  <c r="I10" i="1"/>
  <c r="F42" i="3"/>
  <c r="D42"/>
  <c r="G10" i="1"/>
  <c r="O10"/>
  <c r="L42" i="3"/>
  <c r="N42"/>
  <c r="Q10" i="1"/>
  <c r="B42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автоматический подсчет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<sst xmlns="http://schemas.openxmlformats.org/spreadsheetml/2006/main" count="56" uniqueCount="49">
  <si>
    <t>учебный год</t>
  </si>
  <si>
    <t>Учитель</t>
  </si>
  <si>
    <t>Дата проведения</t>
  </si>
  <si>
    <t>Класс</t>
  </si>
  <si>
    <t>По списку</t>
  </si>
  <si>
    <t>5а</t>
  </si>
  <si>
    <t>Верно выполнили задания</t>
  </si>
  <si>
    <t>НОМЕР ЗАДАНИЯ</t>
  </si>
  <si>
    <t>Номер задания</t>
  </si>
  <si>
    <t>Иванов Иван Иванович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</si>
  <si>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</si>
  <si>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</si>
  <si>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</si>
  <si>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</si>
  <si>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</si>
  <si>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</si>
  <si>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</si>
  <si>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</si>
  <si>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</si>
  <si>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</si>
  <si>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</si>
  <si>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</si>
  <si>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</si>
  <si>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</si>
  <si>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</si>
  <si>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</si>
  <si>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</si>
  <si>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</si>
  <si>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</si>
  <si>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</si>
  <si>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</si>
  <si>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</si>
  <si>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</si>
  <si>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</si>
  <si>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</si>
  <si>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</si>
  <si>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</si>
  <si>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</si>
  <si>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</si>
  <si>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</si>
  <si>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</si>
  <si>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</si>
  <si>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</si>
  <si>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</si>
  <si>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</si>
  <si>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</si>
  <si>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</si>
  <si>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</si>
  <si>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Поэлементный анализ ВПР  класс ______8 А_____________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</si>
</sst>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wrapText="1"/>
      <protection locked="0" hidden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FF0000"/>
      </font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5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23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Поэлементный!$Y$9:$Y$40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Поэлементный!$Z$9:$Z$40</c:f>
              <c:numCache>
                <c:formatCode>0%</c:formatCode>
                <c:ptCount val="32"/>
                <c:pt idx="0">
                  <c:v>0.1875</c:v>
                </c:pt>
                <c:pt idx="1">
                  <c:v>0.1875</c:v>
                </c:pt>
                <c:pt idx="2">
                  <c:v>0.3125</c:v>
                </c:pt>
                <c:pt idx="3">
                  <c:v>0.3125</c:v>
                </c:pt>
                <c:pt idx="4">
                  <c:v>0.3125</c:v>
                </c:pt>
                <c:pt idx="5">
                  <c:v>0.25</c:v>
                </c:pt>
                <c:pt idx="6">
                  <c:v>0.1875</c:v>
                </c:pt>
                <c:pt idx="7">
                  <c:v>0.25</c:v>
                </c:pt>
                <c:pt idx="8">
                  <c:v>6.25E-2</c:v>
                </c:pt>
                <c:pt idx="9">
                  <c:v>0.4375</c:v>
                </c:pt>
                <c:pt idx="10">
                  <c:v>0.25</c:v>
                </c:pt>
                <c:pt idx="11">
                  <c:v>0.1875</c:v>
                </c:pt>
                <c:pt idx="12">
                  <c:v>0.25</c:v>
                </c:pt>
                <c:pt idx="13">
                  <c:v>0.375</c:v>
                </c:pt>
                <c:pt idx="14">
                  <c:v>6.25E-2</c:v>
                </c:pt>
                <c:pt idx="15">
                  <c:v>0.1875</c:v>
                </c:pt>
                <c:pt idx="16">
                  <c:v>0.25</c:v>
                </c:pt>
                <c:pt idx="17">
                  <c:v>0.125</c:v>
                </c:pt>
                <c:pt idx="18">
                  <c:v>0.3125</c:v>
                </c:pt>
                <c:pt idx="19">
                  <c:v>0.25</c:v>
                </c:pt>
                <c:pt idx="20">
                  <c:v>0.125</c:v>
                </c:pt>
                <c:pt idx="21">
                  <c:v>0.25</c:v>
                </c:pt>
                <c:pt idx="22">
                  <c:v>0.375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0.1875</c:v>
                </c:pt>
                <c:pt idx="27">
                  <c:v>0.3125</c:v>
                </c:pt>
                <c:pt idx="28">
                  <c:v>0.5</c:v>
                </c:pt>
                <c:pt idx="29">
                  <c:v>0.125</c:v>
                </c:pt>
                <c:pt idx="30">
                  <c:v>0.125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165687296"/>
        <c:axId val="165688832"/>
      </c:barChart>
      <c:catAx>
        <c:axId val="165687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688832"/>
        <c:crosses val="autoZero"/>
        <c:auto val="1"/>
        <c:lblAlgn val="ctr"/>
        <c:lblOffset val="100"/>
      </c:catAx>
      <c:valAx>
        <c:axId val="16568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6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9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Поэлементный!$W$42:$Y$42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Поэлементный!$W$43:$Y$43</c:f>
              <c:numCache>
                <c:formatCode>General</c:formatCode>
                <c:ptCount val="3"/>
                <c:pt idx="0">
                  <c:v>0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167778944"/>
        <c:axId val="177217920"/>
      </c:barChart>
      <c:catAx>
        <c:axId val="167778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217920"/>
        <c:crosses val="autoZero"/>
        <c:auto val="1"/>
        <c:lblAlgn val="ctr"/>
        <c:lblOffset val="100"/>
      </c:catAx>
      <c:valAx>
        <c:axId val="177217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2"/>
          <c:w val="0.61949340053388779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1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1.7222222222222223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227332480"/>
        <c:axId val="227335552"/>
      </c:barChart>
      <c:catAx>
        <c:axId val="2273324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35552"/>
        <c:crosses val="autoZero"/>
        <c:auto val="1"/>
        <c:lblAlgn val="ctr"/>
        <c:lblOffset val="100"/>
      </c:catAx>
      <c:valAx>
        <c:axId val="22733555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82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69"/>
          <c:h val="0.72088764946048434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26</c:v>
                </c:pt>
                <c:pt idx="1">
                  <c:v>5</c:v>
                </c:pt>
                <c:pt idx="2">
                  <c:v>0</c:v>
                </c:pt>
                <c:pt idx="3">
                  <c:v>11</c:v>
                </c:pt>
                <c:pt idx="4">
                  <c:v>20</c:v>
                </c:pt>
                <c:pt idx="5">
                  <c:v>7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13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77102464"/>
        <c:axId val="77108352"/>
      </c:barChart>
      <c:catAx>
        <c:axId val="77102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08352"/>
        <c:crosses val="autoZero"/>
        <c:auto val="1"/>
        <c:lblAlgn val="ctr"/>
        <c:lblOffset val="100"/>
      </c:catAx>
      <c:valAx>
        <c:axId val="77108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21772</xdr:rowOff>
    </xdr:from>
    <xdr:to>
      <xdr:col>22</xdr:col>
      <xdr:colOff>43542</xdr:colOff>
      <xdr:row>59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60</xdr:row>
      <xdr:rowOff>71717</xdr:rowOff>
    </xdr:from>
    <xdr:to>
      <xdr:col>17</xdr:col>
      <xdr:colOff>0</xdr:colOff>
      <xdr:row>70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72;&#1085;&#1080;&#1080;&#1083;/Downloads/Forma%20otcheta%20biologiia%208%20klas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="85" zoomScaleNormal="85" workbookViewId="0">
      <selection activeCell="W5" sqref="W5"/>
    </sheetView>
  </sheetViews>
  <sheetFormatPr defaultRowHeight="15"/>
  <cols>
    <col min="1" max="1" width="7.5703125" customWidth="1"/>
    <col min="2" max="17" width="5.7109375" customWidth="1"/>
    <col min="18" max="18" width="17.5703125" customWidth="1"/>
    <col min="19" max="19" width="12.140625" customWidth="1"/>
    <col min="20" max="20" width="11.42578125" customWidth="1"/>
    <col min="21" max="21" width="12.140625" customWidth="1"/>
    <col min="22" max="22" width="15.7109375" customWidth="1"/>
    <col min="23" max="23" width="12.5703125" customWidth="1"/>
    <col min="24" max="24" width="21.7109375" customWidth="1"/>
  </cols>
  <sheetData>
    <row r="2" spans="1:34" ht="21">
      <c r="B2" s="61" t="s">
        <v>48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37">
        <v>5</v>
      </c>
      <c r="U2" s="34">
        <f>COUNTIF(T10:T40,5)</f>
        <v>0</v>
      </c>
    </row>
    <row r="3" spans="1:34" ht="2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37">
        <v>4</v>
      </c>
      <c r="U3" s="34">
        <f>COUNTIF(T10:T40,4)</f>
        <v>0</v>
      </c>
    </row>
    <row r="4" spans="1:34" ht="2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T4" s="37">
        <v>3</v>
      </c>
      <c r="U4" s="34">
        <f>COUNTIF(T10:T42,3)</f>
        <v>0</v>
      </c>
    </row>
    <row r="5" spans="1:34" ht="21.75" thickBot="1">
      <c r="T5" s="37">
        <v>2</v>
      </c>
      <c r="U5" s="34">
        <f>COUNTIF(T10:T43,2)</f>
        <v>31</v>
      </c>
    </row>
    <row r="6" spans="1:34" ht="29.25" thickBot="1">
      <c r="D6" s="63" t="s">
        <v>24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R6" s="27">
        <v>16</v>
      </c>
    </row>
    <row r="7" spans="1:34"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9" spans="1:34" ht="56.25">
      <c r="A9" s="44" t="s">
        <v>35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58" t="s">
        <v>31</v>
      </c>
      <c r="S9" s="58" t="s">
        <v>25</v>
      </c>
      <c r="T9" s="58" t="s">
        <v>33</v>
      </c>
      <c r="U9" s="58" t="s">
        <v>34</v>
      </c>
      <c r="V9" s="58" t="s">
        <v>29</v>
      </c>
      <c r="W9" s="45" t="s">
        <v>30</v>
      </c>
      <c r="X9" s="57" t="s">
        <v>32</v>
      </c>
      <c r="Y9" s="17" t="e">
        <f>#REF!</f>
        <v>#REF!</v>
      </c>
      <c r="Z9" s="18">
        <f t="shared" ref="Z9:Z39" si="0">S10</f>
        <v>0.1875</v>
      </c>
      <c r="AA9" s="17"/>
      <c r="AB9" s="17"/>
      <c r="AC9" s="30"/>
      <c r="AD9" s="30"/>
      <c r="AE9" s="30"/>
      <c r="AF9" s="30"/>
      <c r="AG9" s="30"/>
      <c r="AH9" s="30"/>
    </row>
    <row r="10" spans="1:34" ht="15.75">
      <c r="A10" s="43">
        <v>80001</v>
      </c>
      <c r="B10" s="60">
        <v>1</v>
      </c>
      <c r="C10" s="60">
        <v>0</v>
      </c>
      <c r="D10" s="60">
        <v>0</v>
      </c>
      <c r="E10" s="60">
        <v>1</v>
      </c>
      <c r="F10" s="60">
        <v>0</v>
      </c>
      <c r="G10" s="60">
        <v>0</v>
      </c>
      <c r="H10" s="60">
        <v>2</v>
      </c>
      <c r="I10" s="60">
        <v>2</v>
      </c>
      <c r="J10" s="60">
        <v>0</v>
      </c>
      <c r="K10" s="60">
        <v>1</v>
      </c>
      <c r="L10" s="60">
        <v>0</v>
      </c>
      <c r="M10" s="60">
        <v>0</v>
      </c>
      <c r="N10" s="60">
        <v>0</v>
      </c>
      <c r="O10" s="60">
        <v>2</v>
      </c>
      <c r="P10" s="60">
        <v>0</v>
      </c>
      <c r="Q10" s="60">
        <v>0</v>
      </c>
      <c r="R10" s="28">
        <f t="shared" ref="R10:R40" si="1">COUNTIF(B10:Q10,"1")</f>
        <v>3</v>
      </c>
      <c r="S10" s="29">
        <f>R10/$R$6</f>
        <v>0.1875</v>
      </c>
      <c r="T10" s="31">
        <v>2</v>
      </c>
      <c r="U10" s="31">
        <v>4</v>
      </c>
      <c r="V10" s="56" t="str">
        <f>IF(T10=U10,"подтвердил",IF(T10&gt;U10,"повысил","понизил"))</f>
        <v>понизил</v>
      </c>
      <c r="W10" s="40">
        <f t="shared" ref="W10:W40" si="2">T10-U10</f>
        <v>-2</v>
      </c>
      <c r="X10" s="39"/>
      <c r="Y10" s="17" t="e">
        <f>#REF!</f>
        <v>#REF!</v>
      </c>
      <c r="Z10" s="18">
        <f t="shared" si="0"/>
        <v>0.1875</v>
      </c>
      <c r="AA10" s="17"/>
      <c r="AB10" s="17"/>
      <c r="AC10" s="30"/>
      <c r="AD10" s="30"/>
      <c r="AE10" s="30"/>
      <c r="AF10" s="30"/>
      <c r="AG10" s="30"/>
      <c r="AH10" s="30"/>
    </row>
    <row r="11" spans="1:34" ht="15.75">
      <c r="A11" s="43">
        <v>80002</v>
      </c>
      <c r="B11" s="60">
        <v>0</v>
      </c>
      <c r="C11" s="60">
        <v>0</v>
      </c>
      <c r="D11" s="60">
        <v>0</v>
      </c>
      <c r="E11" s="60">
        <v>2</v>
      </c>
      <c r="F11" s="60">
        <v>1</v>
      </c>
      <c r="G11" s="60">
        <v>0</v>
      </c>
      <c r="H11" s="60">
        <v>0</v>
      </c>
      <c r="I11" s="60">
        <v>0</v>
      </c>
      <c r="J11" s="60">
        <v>0</v>
      </c>
      <c r="K11" s="60">
        <v>1</v>
      </c>
      <c r="L11" s="60">
        <v>0</v>
      </c>
      <c r="M11" s="60">
        <v>1</v>
      </c>
      <c r="N11" s="60">
        <v>0</v>
      </c>
      <c r="O11" s="60">
        <v>0</v>
      </c>
      <c r="P11" s="60">
        <v>0</v>
      </c>
      <c r="Q11" s="60">
        <v>0</v>
      </c>
      <c r="R11" s="28">
        <f t="shared" si="1"/>
        <v>3</v>
      </c>
      <c r="S11" s="29">
        <f t="shared" ref="S11:S40" si="3">R11/$R$6</f>
        <v>0.1875</v>
      </c>
      <c r="T11" s="31">
        <v>2</v>
      </c>
      <c r="U11" s="31">
        <v>4</v>
      </c>
      <c r="V11" s="56" t="str">
        <f t="shared" ref="V11:V40" si="4">IF(T11=U11,"подтвердил",IF(T11&gt;U11,"повысил","понизил"))</f>
        <v>понизил</v>
      </c>
      <c r="W11" s="40">
        <f t="shared" si="2"/>
        <v>-2</v>
      </c>
      <c r="X11" s="39"/>
      <c r="Y11" s="17" t="e">
        <f>#REF!</f>
        <v>#REF!</v>
      </c>
      <c r="Z11" s="18">
        <f t="shared" si="0"/>
        <v>0.3125</v>
      </c>
      <c r="AA11" s="17"/>
      <c r="AB11" s="17"/>
      <c r="AC11" s="30"/>
      <c r="AD11" s="30"/>
      <c r="AE11" s="30"/>
      <c r="AF11" s="30"/>
      <c r="AG11" s="30"/>
      <c r="AH11" s="30"/>
    </row>
    <row r="12" spans="1:34" ht="15.75">
      <c r="A12" s="43">
        <v>80003</v>
      </c>
      <c r="B12" s="60">
        <v>1</v>
      </c>
      <c r="C12" s="60">
        <v>0</v>
      </c>
      <c r="D12" s="60">
        <v>0</v>
      </c>
      <c r="E12" s="60">
        <v>1</v>
      </c>
      <c r="F12" s="60">
        <v>2</v>
      </c>
      <c r="G12" s="60">
        <v>0</v>
      </c>
      <c r="H12" s="60">
        <v>0</v>
      </c>
      <c r="I12" s="60">
        <v>1</v>
      </c>
      <c r="J12" s="60">
        <v>0</v>
      </c>
      <c r="K12" s="60">
        <v>0</v>
      </c>
      <c r="L12" s="60">
        <v>0</v>
      </c>
      <c r="M12" s="60">
        <v>1</v>
      </c>
      <c r="N12" s="60">
        <v>0</v>
      </c>
      <c r="O12" s="60">
        <v>1</v>
      </c>
      <c r="P12" s="60">
        <v>0</v>
      </c>
      <c r="Q12" s="60">
        <v>0</v>
      </c>
      <c r="R12" s="28">
        <f t="shared" si="1"/>
        <v>5</v>
      </c>
      <c r="S12" s="29">
        <f t="shared" si="3"/>
        <v>0.3125</v>
      </c>
      <c r="T12" s="31">
        <v>2</v>
      </c>
      <c r="U12" s="31">
        <v>4</v>
      </c>
      <c r="V12" s="56" t="str">
        <f t="shared" si="4"/>
        <v>понизил</v>
      </c>
      <c r="W12" s="40">
        <f t="shared" si="2"/>
        <v>-2</v>
      </c>
      <c r="X12" s="39"/>
      <c r="Y12" s="17" t="e">
        <f>#REF!</f>
        <v>#REF!</v>
      </c>
      <c r="Z12" s="18">
        <f t="shared" si="0"/>
        <v>0.3125</v>
      </c>
      <c r="AA12" s="17"/>
      <c r="AB12" s="17"/>
      <c r="AC12" s="30"/>
      <c r="AD12" s="30"/>
      <c r="AE12" s="30"/>
      <c r="AF12" s="30"/>
      <c r="AG12" s="30"/>
      <c r="AH12" s="30"/>
    </row>
    <row r="13" spans="1:34" ht="15.75">
      <c r="A13" s="43">
        <v>80004</v>
      </c>
      <c r="B13" s="60">
        <v>1</v>
      </c>
      <c r="C13" s="60">
        <v>0</v>
      </c>
      <c r="D13" s="60">
        <v>0</v>
      </c>
      <c r="E13" s="60">
        <v>2</v>
      </c>
      <c r="F13" s="60">
        <v>1</v>
      </c>
      <c r="G13" s="60">
        <v>0</v>
      </c>
      <c r="H13" s="60">
        <v>0</v>
      </c>
      <c r="I13" s="60">
        <v>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</v>
      </c>
      <c r="P13" s="60">
        <v>1</v>
      </c>
      <c r="Q13" s="60">
        <v>1</v>
      </c>
      <c r="R13" s="28">
        <f t="shared" si="1"/>
        <v>5</v>
      </c>
      <c r="S13" s="29">
        <f t="shared" si="3"/>
        <v>0.3125</v>
      </c>
      <c r="T13" s="31">
        <v>2</v>
      </c>
      <c r="U13" s="31">
        <v>5</v>
      </c>
      <c r="V13" s="56" t="str">
        <f t="shared" si="4"/>
        <v>понизил</v>
      </c>
      <c r="W13" s="40">
        <f t="shared" si="2"/>
        <v>-3</v>
      </c>
      <c r="X13" s="39"/>
      <c r="Y13" s="17" t="e">
        <f>#REF!</f>
        <v>#REF!</v>
      </c>
      <c r="Z13" s="18">
        <f t="shared" si="0"/>
        <v>0.3125</v>
      </c>
      <c r="AA13" s="17"/>
      <c r="AB13" s="17"/>
      <c r="AC13" s="30"/>
      <c r="AD13" s="30"/>
      <c r="AE13" s="30"/>
      <c r="AF13" s="30"/>
      <c r="AG13" s="30"/>
      <c r="AH13" s="30"/>
    </row>
    <row r="14" spans="1:34" ht="15.75">
      <c r="A14" s="43">
        <v>80005</v>
      </c>
      <c r="B14" s="60">
        <v>1</v>
      </c>
      <c r="C14" s="60">
        <v>0</v>
      </c>
      <c r="D14" s="60">
        <v>0</v>
      </c>
      <c r="E14" s="60">
        <v>1</v>
      </c>
      <c r="F14" s="60">
        <v>2</v>
      </c>
      <c r="G14" s="60">
        <v>0</v>
      </c>
      <c r="H14" s="60">
        <v>0</v>
      </c>
      <c r="I14" s="60">
        <v>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2</v>
      </c>
      <c r="P14" s="60">
        <v>1</v>
      </c>
      <c r="Q14" s="60">
        <v>1</v>
      </c>
      <c r="R14" s="28">
        <f t="shared" si="1"/>
        <v>5</v>
      </c>
      <c r="S14" s="29">
        <f t="shared" si="3"/>
        <v>0.3125</v>
      </c>
      <c r="T14" s="31">
        <v>2</v>
      </c>
      <c r="U14" s="31">
        <v>4</v>
      </c>
      <c r="V14" s="56" t="str">
        <f t="shared" si="4"/>
        <v>понизил</v>
      </c>
      <c r="W14" s="40">
        <f t="shared" si="2"/>
        <v>-2</v>
      </c>
      <c r="X14" s="39"/>
      <c r="Y14" s="17" t="e">
        <f>#REF!</f>
        <v>#REF!</v>
      </c>
      <c r="Z14" s="18">
        <f t="shared" si="0"/>
        <v>0.25</v>
      </c>
      <c r="AA14" s="17"/>
      <c r="AB14" s="17"/>
      <c r="AC14" s="30"/>
      <c r="AD14" s="30"/>
      <c r="AE14" s="30"/>
      <c r="AF14" s="30"/>
      <c r="AG14" s="30"/>
      <c r="AH14" s="30"/>
    </row>
    <row r="15" spans="1:34" ht="15.75">
      <c r="A15" s="43">
        <v>80006</v>
      </c>
      <c r="B15" s="60">
        <v>1</v>
      </c>
      <c r="C15" s="60">
        <v>0</v>
      </c>
      <c r="D15" s="60">
        <v>0</v>
      </c>
      <c r="E15" s="60">
        <v>2</v>
      </c>
      <c r="F15" s="60">
        <v>1</v>
      </c>
      <c r="G15" s="60">
        <v>1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</v>
      </c>
      <c r="N15" s="60">
        <v>0</v>
      </c>
      <c r="O15" s="60">
        <v>2</v>
      </c>
      <c r="P15" s="60">
        <v>0</v>
      </c>
      <c r="Q15" s="60">
        <v>0</v>
      </c>
      <c r="R15" s="28">
        <f t="shared" si="1"/>
        <v>4</v>
      </c>
      <c r="S15" s="29">
        <f t="shared" si="3"/>
        <v>0.25</v>
      </c>
      <c r="T15" s="31">
        <v>2</v>
      </c>
      <c r="U15" s="31">
        <v>5</v>
      </c>
      <c r="V15" s="56" t="str">
        <f t="shared" si="4"/>
        <v>понизил</v>
      </c>
      <c r="W15" s="40">
        <f t="shared" si="2"/>
        <v>-3</v>
      </c>
      <c r="X15" s="39"/>
      <c r="Y15" s="17" t="e">
        <f>#REF!</f>
        <v>#REF!</v>
      </c>
      <c r="Z15" s="18">
        <f t="shared" si="0"/>
        <v>0.1875</v>
      </c>
      <c r="AA15" s="17"/>
      <c r="AB15" s="17"/>
      <c r="AC15" s="30"/>
      <c r="AD15" s="30"/>
      <c r="AE15" s="30"/>
      <c r="AF15" s="30"/>
      <c r="AG15" s="30"/>
      <c r="AH15" s="30"/>
    </row>
    <row r="16" spans="1:34" ht="15.75">
      <c r="A16" s="43">
        <v>80007</v>
      </c>
      <c r="B16" s="60">
        <v>1</v>
      </c>
      <c r="C16" s="60">
        <v>0</v>
      </c>
      <c r="D16" s="60">
        <v>0</v>
      </c>
      <c r="E16" s="60">
        <v>1</v>
      </c>
      <c r="F16" s="60">
        <v>1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2</v>
      </c>
      <c r="P16" s="60">
        <v>0</v>
      </c>
      <c r="Q16" s="60">
        <v>0</v>
      </c>
      <c r="R16" s="28">
        <f t="shared" si="1"/>
        <v>3</v>
      </c>
      <c r="S16" s="29">
        <f t="shared" si="3"/>
        <v>0.1875</v>
      </c>
      <c r="T16" s="31">
        <v>2</v>
      </c>
      <c r="U16" s="31">
        <v>3</v>
      </c>
      <c r="V16" s="56" t="str">
        <f t="shared" si="4"/>
        <v>понизил</v>
      </c>
      <c r="W16" s="40">
        <f t="shared" si="2"/>
        <v>-1</v>
      </c>
      <c r="X16" s="39"/>
      <c r="Y16" s="17" t="e">
        <f>#REF!</f>
        <v>#REF!</v>
      </c>
      <c r="Z16" s="18">
        <f t="shared" si="0"/>
        <v>0.25</v>
      </c>
      <c r="AA16" s="17"/>
      <c r="AB16" s="17"/>
      <c r="AC16" s="30"/>
      <c r="AD16" s="30"/>
      <c r="AE16" s="30"/>
      <c r="AF16" s="30"/>
      <c r="AG16" s="30"/>
      <c r="AH16" s="30"/>
    </row>
    <row r="17" spans="1:34" ht="15.75">
      <c r="A17" s="43">
        <v>80008</v>
      </c>
      <c r="B17" s="60">
        <v>1</v>
      </c>
      <c r="C17" s="60">
        <v>1</v>
      </c>
      <c r="D17" s="60">
        <v>0</v>
      </c>
      <c r="E17" s="60">
        <v>1</v>
      </c>
      <c r="F17" s="60">
        <v>1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28">
        <f t="shared" si="1"/>
        <v>4</v>
      </c>
      <c r="S17" s="29">
        <f t="shared" si="3"/>
        <v>0.25</v>
      </c>
      <c r="T17" s="31">
        <v>2</v>
      </c>
      <c r="U17" s="31">
        <v>4</v>
      </c>
      <c r="V17" s="56" t="str">
        <f t="shared" si="4"/>
        <v>понизил</v>
      </c>
      <c r="W17" s="40">
        <f t="shared" si="2"/>
        <v>-2</v>
      </c>
      <c r="X17" s="39"/>
      <c r="Y17" s="17" t="e">
        <f>#REF!</f>
        <v>#REF!</v>
      </c>
      <c r="Z17" s="18">
        <f t="shared" si="0"/>
        <v>6.25E-2</v>
      </c>
      <c r="AA17" s="17"/>
      <c r="AB17" s="17"/>
      <c r="AC17" s="30"/>
      <c r="AD17" s="30"/>
      <c r="AE17" s="30"/>
      <c r="AF17" s="30"/>
      <c r="AG17" s="30"/>
      <c r="AH17" s="30"/>
    </row>
    <row r="18" spans="1:34" ht="15.75">
      <c r="A18" s="43">
        <v>80009</v>
      </c>
      <c r="B18" s="60">
        <v>1</v>
      </c>
      <c r="C18" s="60">
        <v>0</v>
      </c>
      <c r="D18" s="60">
        <v>0</v>
      </c>
      <c r="E18" s="60">
        <v>2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2</v>
      </c>
      <c r="P18" s="60">
        <v>0</v>
      </c>
      <c r="Q18" s="60">
        <v>0</v>
      </c>
      <c r="R18" s="28">
        <f t="shared" si="1"/>
        <v>1</v>
      </c>
      <c r="S18" s="29">
        <f t="shared" si="3"/>
        <v>6.25E-2</v>
      </c>
      <c r="T18" s="31">
        <v>2</v>
      </c>
      <c r="U18" s="31">
        <v>5</v>
      </c>
      <c r="V18" s="56" t="str">
        <f t="shared" si="4"/>
        <v>понизил</v>
      </c>
      <c r="W18" s="40">
        <f t="shared" si="2"/>
        <v>-3</v>
      </c>
      <c r="X18" s="39"/>
      <c r="Y18" s="17" t="e">
        <f>#REF!</f>
        <v>#REF!</v>
      </c>
      <c r="Z18" s="18">
        <f t="shared" si="0"/>
        <v>0.4375</v>
      </c>
      <c r="AA18" s="17"/>
      <c r="AB18" s="17"/>
      <c r="AC18" s="30"/>
      <c r="AD18" s="30"/>
      <c r="AE18" s="30"/>
      <c r="AF18" s="30"/>
      <c r="AG18" s="30"/>
      <c r="AH18" s="30"/>
    </row>
    <row r="19" spans="1:34" ht="15.75">
      <c r="A19" s="43">
        <v>80010</v>
      </c>
      <c r="B19" s="60">
        <v>1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0</v>
      </c>
      <c r="I19" s="60">
        <v>1</v>
      </c>
      <c r="J19" s="60">
        <v>0</v>
      </c>
      <c r="K19" s="60">
        <v>0</v>
      </c>
      <c r="L19" s="60">
        <v>0</v>
      </c>
      <c r="M19" s="60">
        <v>1</v>
      </c>
      <c r="N19" s="60">
        <v>3</v>
      </c>
      <c r="O19" s="60">
        <v>1</v>
      </c>
      <c r="P19" s="60">
        <v>0</v>
      </c>
      <c r="Q19" s="60">
        <v>1</v>
      </c>
      <c r="R19" s="28">
        <f t="shared" si="1"/>
        <v>7</v>
      </c>
      <c r="S19" s="29">
        <f t="shared" si="3"/>
        <v>0.4375</v>
      </c>
      <c r="T19" s="31">
        <v>2</v>
      </c>
      <c r="U19" s="31">
        <v>4</v>
      </c>
      <c r="V19" s="56" t="str">
        <f t="shared" si="4"/>
        <v>понизил</v>
      </c>
      <c r="W19" s="40">
        <f t="shared" si="2"/>
        <v>-2</v>
      </c>
      <c r="X19" s="39"/>
      <c r="Y19" s="17" t="e">
        <f>#REF!</f>
        <v>#REF!</v>
      </c>
      <c r="Z19" s="18">
        <f t="shared" si="0"/>
        <v>0.25</v>
      </c>
      <c r="AA19" s="17"/>
      <c r="AB19" s="17"/>
      <c r="AC19" s="30"/>
      <c r="AD19" s="30"/>
      <c r="AE19" s="30"/>
      <c r="AF19" s="30"/>
      <c r="AG19" s="30"/>
      <c r="AH19" s="30"/>
    </row>
    <row r="20" spans="1:34" ht="15.75">
      <c r="A20" s="43">
        <v>80011</v>
      </c>
      <c r="B20" s="60">
        <v>1</v>
      </c>
      <c r="C20" s="60">
        <v>1</v>
      </c>
      <c r="D20" s="60">
        <v>0</v>
      </c>
      <c r="E20" s="60">
        <v>1</v>
      </c>
      <c r="F20" s="60">
        <v>1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28">
        <f t="shared" si="1"/>
        <v>4</v>
      </c>
      <c r="S20" s="29">
        <f t="shared" si="3"/>
        <v>0.25</v>
      </c>
      <c r="T20" s="31">
        <v>2</v>
      </c>
      <c r="U20" s="31">
        <v>3</v>
      </c>
      <c r="V20" s="56" t="str">
        <f t="shared" si="4"/>
        <v>понизил</v>
      </c>
      <c r="W20" s="40">
        <f t="shared" si="2"/>
        <v>-1</v>
      </c>
      <c r="X20" s="39"/>
      <c r="Y20" s="17" t="e">
        <f>#REF!</f>
        <v>#REF!</v>
      </c>
      <c r="Z20" s="18">
        <f t="shared" si="0"/>
        <v>0.1875</v>
      </c>
      <c r="AA20" s="17"/>
      <c r="AB20" s="17"/>
      <c r="AC20" s="30"/>
      <c r="AD20" s="30"/>
      <c r="AE20" s="30"/>
      <c r="AF20" s="30"/>
      <c r="AG20" s="30"/>
      <c r="AH20" s="30"/>
    </row>
    <row r="21" spans="1:34" ht="15.75">
      <c r="A21" s="43">
        <v>80012</v>
      </c>
      <c r="B21" s="60">
        <v>0</v>
      </c>
      <c r="C21" s="60">
        <v>1</v>
      </c>
      <c r="D21" s="60">
        <v>0</v>
      </c>
      <c r="E21" s="60">
        <v>1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1</v>
      </c>
      <c r="R21" s="28">
        <f t="shared" si="1"/>
        <v>3</v>
      </c>
      <c r="S21" s="29">
        <f t="shared" si="3"/>
        <v>0.1875</v>
      </c>
      <c r="T21" s="31">
        <v>2</v>
      </c>
      <c r="U21" s="31">
        <v>4</v>
      </c>
      <c r="V21" s="56" t="str">
        <f t="shared" si="4"/>
        <v>понизил</v>
      </c>
      <c r="W21" s="40">
        <f t="shared" si="2"/>
        <v>-2</v>
      </c>
      <c r="X21" s="39"/>
      <c r="Y21" s="17" t="e">
        <f>#REF!</f>
        <v>#REF!</v>
      </c>
      <c r="Z21" s="18">
        <f t="shared" si="0"/>
        <v>0.25</v>
      </c>
      <c r="AA21" s="17"/>
      <c r="AB21" s="17"/>
      <c r="AC21" s="30"/>
      <c r="AD21" s="30"/>
      <c r="AE21" s="30"/>
      <c r="AF21" s="30"/>
      <c r="AG21" s="30"/>
      <c r="AH21" s="30"/>
    </row>
    <row r="22" spans="1:34" ht="15.75">
      <c r="A22" s="43">
        <v>80013</v>
      </c>
      <c r="B22" s="60">
        <v>1</v>
      </c>
      <c r="C22" s="60">
        <v>0</v>
      </c>
      <c r="D22" s="60">
        <v>0</v>
      </c>
      <c r="E22" s="60">
        <v>2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0</v>
      </c>
      <c r="O22" s="60">
        <v>1</v>
      </c>
      <c r="P22" s="60">
        <v>0</v>
      </c>
      <c r="Q22" s="60">
        <v>0</v>
      </c>
      <c r="R22" s="28">
        <f t="shared" si="1"/>
        <v>4</v>
      </c>
      <c r="S22" s="29">
        <f t="shared" si="3"/>
        <v>0.25</v>
      </c>
      <c r="T22" s="31">
        <v>2</v>
      </c>
      <c r="U22" s="31">
        <v>3</v>
      </c>
      <c r="V22" s="56" t="str">
        <f t="shared" si="4"/>
        <v>понизил</v>
      </c>
      <c r="W22" s="40">
        <f t="shared" si="2"/>
        <v>-1</v>
      </c>
      <c r="X22" s="39"/>
      <c r="Y22" s="17" t="e">
        <f>#REF!</f>
        <v>#REF!</v>
      </c>
      <c r="Z22" s="18">
        <f t="shared" si="0"/>
        <v>0.375</v>
      </c>
      <c r="AA22" s="17"/>
      <c r="AB22" s="17"/>
      <c r="AC22" s="30"/>
      <c r="AD22" s="30"/>
      <c r="AE22" s="30"/>
      <c r="AF22" s="30"/>
      <c r="AG22" s="30"/>
      <c r="AH22" s="30"/>
    </row>
    <row r="23" spans="1:34" ht="15.75">
      <c r="A23" s="43">
        <v>80014</v>
      </c>
      <c r="B23" s="60">
        <v>1</v>
      </c>
      <c r="C23" s="60">
        <v>0</v>
      </c>
      <c r="D23" s="60">
        <v>0</v>
      </c>
      <c r="E23" s="60">
        <v>2</v>
      </c>
      <c r="F23" s="60">
        <v>0</v>
      </c>
      <c r="G23" s="60">
        <v>1</v>
      </c>
      <c r="H23" s="60">
        <v>0</v>
      </c>
      <c r="I23" s="60">
        <v>1</v>
      </c>
      <c r="J23" s="60">
        <v>0</v>
      </c>
      <c r="K23" s="60">
        <v>1</v>
      </c>
      <c r="L23" s="60">
        <v>0</v>
      </c>
      <c r="M23" s="60">
        <v>1</v>
      </c>
      <c r="N23" s="60">
        <v>0</v>
      </c>
      <c r="O23" s="60">
        <v>2</v>
      </c>
      <c r="P23" s="60">
        <v>0</v>
      </c>
      <c r="Q23" s="60">
        <v>1</v>
      </c>
      <c r="R23" s="28">
        <f t="shared" si="1"/>
        <v>6</v>
      </c>
      <c r="S23" s="29">
        <f t="shared" si="3"/>
        <v>0.375</v>
      </c>
      <c r="T23" s="31">
        <v>2</v>
      </c>
      <c r="U23" s="31">
        <v>4</v>
      </c>
      <c r="V23" s="56" t="str">
        <f t="shared" si="4"/>
        <v>понизил</v>
      </c>
      <c r="W23" s="40">
        <f t="shared" si="2"/>
        <v>-2</v>
      </c>
      <c r="X23" s="39"/>
      <c r="Y23" s="17" t="e">
        <f>#REF!</f>
        <v>#REF!</v>
      </c>
      <c r="Z23" s="18">
        <f t="shared" si="0"/>
        <v>6.25E-2</v>
      </c>
      <c r="AA23" s="17"/>
      <c r="AB23" s="17"/>
      <c r="AC23" s="30"/>
      <c r="AD23" s="30"/>
      <c r="AE23" s="30"/>
      <c r="AF23" s="30"/>
      <c r="AG23" s="30"/>
      <c r="AH23" s="30"/>
    </row>
    <row r="24" spans="1:34" ht="15.75">
      <c r="A24" s="43">
        <v>80015</v>
      </c>
      <c r="B24" s="60">
        <v>0</v>
      </c>
      <c r="C24" s="60">
        <v>0</v>
      </c>
      <c r="D24" s="60">
        <v>0</v>
      </c>
      <c r="E24" s="60">
        <v>0</v>
      </c>
      <c r="F24" s="60">
        <v>1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28">
        <f t="shared" si="1"/>
        <v>1</v>
      </c>
      <c r="S24" s="29">
        <f t="shared" si="3"/>
        <v>6.25E-2</v>
      </c>
      <c r="T24" s="31">
        <v>2</v>
      </c>
      <c r="U24" s="31">
        <v>5</v>
      </c>
      <c r="V24" s="56" t="str">
        <f t="shared" si="4"/>
        <v>понизил</v>
      </c>
      <c r="W24" s="40">
        <f t="shared" si="2"/>
        <v>-3</v>
      </c>
      <c r="X24" s="39"/>
      <c r="Y24" s="17" t="e">
        <f>#REF!</f>
        <v>#REF!</v>
      </c>
      <c r="Z24" s="18">
        <f t="shared" si="0"/>
        <v>0.1875</v>
      </c>
      <c r="AA24" s="17"/>
      <c r="AB24" s="17"/>
      <c r="AC24" s="30"/>
      <c r="AD24" s="30"/>
      <c r="AE24" s="30"/>
      <c r="AF24" s="30"/>
      <c r="AG24" s="30"/>
      <c r="AH24" s="30"/>
    </row>
    <row r="25" spans="1:34" ht="15.75">
      <c r="A25" s="43">
        <v>80016</v>
      </c>
      <c r="B25" s="60">
        <v>0</v>
      </c>
      <c r="C25" s="60">
        <v>0</v>
      </c>
      <c r="D25" s="60">
        <v>0</v>
      </c>
      <c r="E25" s="60">
        <v>0</v>
      </c>
      <c r="F25" s="60">
        <v>1</v>
      </c>
      <c r="G25" s="60">
        <v>0</v>
      </c>
      <c r="H25" s="60">
        <v>0</v>
      </c>
      <c r="I25" s="60">
        <v>1</v>
      </c>
      <c r="J25" s="60">
        <v>0</v>
      </c>
      <c r="K25" s="60">
        <v>0</v>
      </c>
      <c r="L25" s="60">
        <v>0</v>
      </c>
      <c r="M25" s="60">
        <v>1</v>
      </c>
      <c r="N25" s="60">
        <v>0</v>
      </c>
      <c r="O25" s="60">
        <v>0</v>
      </c>
      <c r="P25" s="60">
        <v>0</v>
      </c>
      <c r="Q25" s="60">
        <v>0</v>
      </c>
      <c r="R25" s="28">
        <f t="shared" si="1"/>
        <v>3</v>
      </c>
      <c r="S25" s="29">
        <f t="shared" si="3"/>
        <v>0.1875</v>
      </c>
      <c r="T25" s="31">
        <v>2</v>
      </c>
      <c r="U25" s="31">
        <v>4</v>
      </c>
      <c r="V25" s="56" t="str">
        <f t="shared" si="4"/>
        <v>понизил</v>
      </c>
      <c r="W25" s="40">
        <f t="shared" si="2"/>
        <v>-2</v>
      </c>
      <c r="X25" s="39"/>
      <c r="Y25" s="17" t="e">
        <f>#REF!</f>
        <v>#REF!</v>
      </c>
      <c r="Z25" s="18">
        <f t="shared" si="0"/>
        <v>0.25</v>
      </c>
      <c r="AA25" s="17"/>
      <c r="AB25" s="17"/>
      <c r="AC25" s="30"/>
      <c r="AD25" s="30"/>
      <c r="AE25" s="30"/>
      <c r="AF25" s="30"/>
      <c r="AG25" s="30"/>
      <c r="AH25" s="30"/>
    </row>
    <row r="26" spans="1:34" ht="15.75">
      <c r="A26" s="43">
        <v>80017</v>
      </c>
      <c r="B26" s="60">
        <v>1</v>
      </c>
      <c r="C26" s="60">
        <v>0</v>
      </c>
      <c r="D26" s="60">
        <v>0</v>
      </c>
      <c r="E26" s="60">
        <v>2</v>
      </c>
      <c r="F26" s="60">
        <v>1</v>
      </c>
      <c r="G26" s="60">
        <v>1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1</v>
      </c>
      <c r="N26" s="60">
        <v>0</v>
      </c>
      <c r="O26" s="60">
        <v>0</v>
      </c>
      <c r="P26" s="60">
        <v>0</v>
      </c>
      <c r="Q26" s="60">
        <v>0</v>
      </c>
      <c r="R26" s="28">
        <f t="shared" si="1"/>
        <v>4</v>
      </c>
      <c r="S26" s="29">
        <f t="shared" si="3"/>
        <v>0.25</v>
      </c>
      <c r="T26" s="31">
        <v>2</v>
      </c>
      <c r="U26" s="31">
        <v>3</v>
      </c>
      <c r="V26" s="56" t="str">
        <f t="shared" si="4"/>
        <v>понизил</v>
      </c>
      <c r="W26" s="40">
        <f t="shared" si="2"/>
        <v>-1</v>
      </c>
      <c r="X26" s="39"/>
      <c r="Y26" s="17" t="e">
        <f>#REF!</f>
        <v>#REF!</v>
      </c>
      <c r="Z26" s="18">
        <f t="shared" si="0"/>
        <v>0.125</v>
      </c>
      <c r="AA26" s="17"/>
      <c r="AB26" s="17"/>
      <c r="AC26" s="30"/>
      <c r="AD26" s="30"/>
      <c r="AE26" s="30"/>
      <c r="AF26" s="30"/>
      <c r="AG26" s="30"/>
      <c r="AH26" s="30"/>
    </row>
    <row r="27" spans="1:34" ht="15.75">
      <c r="A27" s="43">
        <v>80018</v>
      </c>
      <c r="B27" s="60">
        <v>1</v>
      </c>
      <c r="C27" s="60">
        <v>0</v>
      </c>
      <c r="D27" s="60">
        <v>0</v>
      </c>
      <c r="E27" s="60">
        <v>2</v>
      </c>
      <c r="F27" s="60">
        <v>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28">
        <f t="shared" si="1"/>
        <v>2</v>
      </c>
      <c r="S27" s="29">
        <f t="shared" si="3"/>
        <v>0.125</v>
      </c>
      <c r="T27" s="31">
        <v>2</v>
      </c>
      <c r="U27" s="31">
        <v>4</v>
      </c>
      <c r="V27" s="56" t="str">
        <f t="shared" si="4"/>
        <v>понизил</v>
      </c>
      <c r="W27" s="40">
        <f t="shared" si="2"/>
        <v>-2</v>
      </c>
      <c r="X27" s="39"/>
      <c r="Y27" s="17" t="e">
        <f>#REF!</f>
        <v>#REF!</v>
      </c>
      <c r="Z27" s="18">
        <f t="shared" si="0"/>
        <v>0.3125</v>
      </c>
      <c r="AA27" s="17"/>
      <c r="AB27" s="17"/>
      <c r="AC27" s="30"/>
      <c r="AD27" s="30"/>
      <c r="AE27" s="30"/>
      <c r="AF27" s="30"/>
      <c r="AG27" s="30"/>
      <c r="AH27" s="30"/>
    </row>
    <row r="28" spans="1:34" ht="15.75">
      <c r="A28" s="43">
        <v>80019</v>
      </c>
      <c r="B28" s="60">
        <v>1</v>
      </c>
      <c r="C28" s="60">
        <v>2</v>
      </c>
      <c r="D28" s="60">
        <v>0</v>
      </c>
      <c r="E28" s="60">
        <v>2</v>
      </c>
      <c r="F28" s="60">
        <v>0</v>
      </c>
      <c r="G28" s="60">
        <v>1</v>
      </c>
      <c r="H28" s="60">
        <v>0</v>
      </c>
      <c r="I28" s="60">
        <v>1</v>
      </c>
      <c r="J28" s="60">
        <v>0</v>
      </c>
      <c r="K28" s="60">
        <v>0</v>
      </c>
      <c r="L28" s="60">
        <v>0</v>
      </c>
      <c r="M28" s="60">
        <v>0</v>
      </c>
      <c r="N28" s="60">
        <v>3</v>
      </c>
      <c r="O28" s="60">
        <v>2</v>
      </c>
      <c r="P28" s="60">
        <v>1</v>
      </c>
      <c r="Q28" s="60">
        <v>1</v>
      </c>
      <c r="R28" s="28">
        <f t="shared" si="1"/>
        <v>5</v>
      </c>
      <c r="S28" s="29">
        <f t="shared" si="3"/>
        <v>0.3125</v>
      </c>
      <c r="T28" s="31">
        <v>2</v>
      </c>
      <c r="U28" s="31">
        <v>5</v>
      </c>
      <c r="V28" s="56" t="str">
        <f t="shared" si="4"/>
        <v>понизил</v>
      </c>
      <c r="W28" s="40">
        <f t="shared" si="2"/>
        <v>-3</v>
      </c>
      <c r="X28" s="39"/>
      <c r="Y28" s="17" t="e">
        <f>#REF!</f>
        <v>#REF!</v>
      </c>
      <c r="Z28" s="18">
        <f t="shared" si="0"/>
        <v>0.25</v>
      </c>
      <c r="AA28" s="17"/>
      <c r="AB28" s="17"/>
      <c r="AC28" s="30"/>
      <c r="AD28" s="30"/>
      <c r="AE28" s="30"/>
      <c r="AF28" s="30"/>
      <c r="AG28" s="30"/>
      <c r="AH28" s="30"/>
    </row>
    <row r="29" spans="1:34" ht="15.75">
      <c r="A29" s="43">
        <v>80020</v>
      </c>
      <c r="B29" s="60">
        <v>1</v>
      </c>
      <c r="C29" s="60">
        <v>0</v>
      </c>
      <c r="D29" s="60">
        <v>0</v>
      </c>
      <c r="E29" s="60">
        <v>2</v>
      </c>
      <c r="F29" s="60">
        <v>1</v>
      </c>
      <c r="G29" s="60">
        <v>0</v>
      </c>
      <c r="H29" s="60">
        <v>0</v>
      </c>
      <c r="I29" s="60">
        <v>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2</v>
      </c>
      <c r="P29" s="60">
        <v>0</v>
      </c>
      <c r="Q29" s="60">
        <v>1</v>
      </c>
      <c r="R29" s="28">
        <f t="shared" si="1"/>
        <v>4</v>
      </c>
      <c r="S29" s="29">
        <f t="shared" si="3"/>
        <v>0.25</v>
      </c>
      <c r="T29" s="31">
        <v>2</v>
      </c>
      <c r="U29" s="31">
        <v>5</v>
      </c>
      <c r="V29" s="56" t="str">
        <f t="shared" si="4"/>
        <v>понизил</v>
      </c>
      <c r="W29" s="40">
        <f t="shared" si="2"/>
        <v>-3</v>
      </c>
      <c r="X29" s="39"/>
      <c r="Y29" s="17" t="e">
        <f>#REF!</f>
        <v>#REF!</v>
      </c>
      <c r="Z29" s="18">
        <f t="shared" si="0"/>
        <v>0.125</v>
      </c>
      <c r="AA29" s="17"/>
      <c r="AB29" s="17"/>
      <c r="AC29" s="30"/>
      <c r="AD29" s="30"/>
      <c r="AE29" s="30"/>
      <c r="AF29" s="30"/>
      <c r="AG29" s="30"/>
      <c r="AH29" s="30"/>
    </row>
    <row r="30" spans="1:34" ht="15.75">
      <c r="A30" s="43">
        <v>80021</v>
      </c>
      <c r="B30" s="60">
        <v>1</v>
      </c>
      <c r="C30" s="60">
        <v>0</v>
      </c>
      <c r="D30" s="60">
        <v>0</v>
      </c>
      <c r="E30" s="60">
        <v>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2</v>
      </c>
      <c r="P30" s="60">
        <v>0</v>
      </c>
      <c r="Q30" s="60">
        <v>0</v>
      </c>
      <c r="R30" s="28">
        <f t="shared" si="1"/>
        <v>2</v>
      </c>
      <c r="S30" s="29">
        <f t="shared" si="3"/>
        <v>0.125</v>
      </c>
      <c r="T30" s="31">
        <v>2</v>
      </c>
      <c r="U30" s="31">
        <v>4</v>
      </c>
      <c r="V30" s="56" t="str">
        <f t="shared" si="4"/>
        <v>понизил</v>
      </c>
      <c r="W30" s="40">
        <f t="shared" si="2"/>
        <v>-2</v>
      </c>
      <c r="X30" s="39"/>
      <c r="Y30" s="17" t="e">
        <f>#REF!</f>
        <v>#REF!</v>
      </c>
      <c r="Z30" s="18">
        <f t="shared" si="0"/>
        <v>0.25</v>
      </c>
      <c r="AA30" s="17"/>
      <c r="AB30" s="17"/>
      <c r="AC30" s="30"/>
      <c r="AD30" s="30"/>
      <c r="AE30" s="30"/>
      <c r="AF30" s="30"/>
      <c r="AG30" s="30"/>
      <c r="AH30" s="30"/>
    </row>
    <row r="31" spans="1:34" ht="15.75">
      <c r="A31" s="43">
        <v>80022</v>
      </c>
      <c r="B31" s="60">
        <v>1</v>
      </c>
      <c r="C31" s="60">
        <v>0</v>
      </c>
      <c r="D31" s="60">
        <v>0</v>
      </c>
      <c r="E31" s="60">
        <v>0</v>
      </c>
      <c r="F31" s="60">
        <v>1</v>
      </c>
      <c r="G31" s="60">
        <v>0</v>
      </c>
      <c r="H31" s="60">
        <v>0</v>
      </c>
      <c r="I31" s="60">
        <v>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1</v>
      </c>
      <c r="P31" s="60">
        <v>0</v>
      </c>
      <c r="Q31" s="60">
        <v>0</v>
      </c>
      <c r="R31" s="28">
        <f t="shared" si="1"/>
        <v>4</v>
      </c>
      <c r="S31" s="29">
        <f t="shared" si="3"/>
        <v>0.25</v>
      </c>
      <c r="T31" s="31">
        <v>2</v>
      </c>
      <c r="U31" s="31">
        <v>5</v>
      </c>
      <c r="V31" s="56" t="str">
        <f t="shared" si="4"/>
        <v>понизил</v>
      </c>
      <c r="W31" s="40">
        <f t="shared" si="2"/>
        <v>-3</v>
      </c>
      <c r="X31" s="39"/>
      <c r="Y31" s="17" t="e">
        <f>#REF!</f>
        <v>#REF!</v>
      </c>
      <c r="Z31" s="18">
        <f t="shared" si="0"/>
        <v>0.375</v>
      </c>
      <c r="AA31" s="17"/>
      <c r="AB31" s="17"/>
      <c r="AC31" s="30"/>
      <c r="AD31" s="30"/>
      <c r="AE31" s="30"/>
      <c r="AF31" s="30"/>
      <c r="AG31" s="30"/>
      <c r="AH31" s="30"/>
    </row>
    <row r="32" spans="1:34" ht="15.75">
      <c r="A32" s="43">
        <v>80023</v>
      </c>
      <c r="B32" s="60">
        <v>1</v>
      </c>
      <c r="C32" s="60">
        <v>1</v>
      </c>
      <c r="D32" s="60">
        <v>0</v>
      </c>
      <c r="E32" s="60">
        <v>2</v>
      </c>
      <c r="F32" s="60">
        <v>1</v>
      </c>
      <c r="G32" s="60">
        <v>1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1</v>
      </c>
      <c r="N32" s="60">
        <v>0</v>
      </c>
      <c r="O32" s="60">
        <v>1</v>
      </c>
      <c r="P32" s="60">
        <v>0</v>
      </c>
      <c r="Q32" s="60">
        <v>0</v>
      </c>
      <c r="R32" s="28">
        <f t="shared" si="1"/>
        <v>6</v>
      </c>
      <c r="S32" s="29">
        <f t="shared" si="3"/>
        <v>0.375</v>
      </c>
      <c r="T32" s="31">
        <v>2</v>
      </c>
      <c r="U32" s="31">
        <v>3</v>
      </c>
      <c r="V32" s="56" t="str">
        <f t="shared" si="4"/>
        <v>понизил</v>
      </c>
      <c r="W32" s="40">
        <f t="shared" si="2"/>
        <v>-1</v>
      </c>
      <c r="X32" s="39"/>
      <c r="Y32" s="17" t="e">
        <f>#REF!</f>
        <v>#REF!</v>
      </c>
      <c r="Z32" s="18">
        <f t="shared" si="0"/>
        <v>0.25</v>
      </c>
      <c r="AA32" s="17"/>
      <c r="AB32" s="17"/>
      <c r="AC32" s="30"/>
      <c r="AD32" s="30"/>
      <c r="AE32" s="30"/>
      <c r="AF32" s="30"/>
      <c r="AG32" s="30"/>
      <c r="AH32" s="30"/>
    </row>
    <row r="33" spans="1:34" ht="15.75">
      <c r="A33" s="43">
        <v>80024</v>
      </c>
      <c r="B33" s="60">
        <v>1</v>
      </c>
      <c r="C33" s="60">
        <v>0</v>
      </c>
      <c r="D33" s="60">
        <v>0</v>
      </c>
      <c r="E33" s="60">
        <v>2</v>
      </c>
      <c r="F33" s="60">
        <v>0</v>
      </c>
      <c r="G33" s="60">
        <v>2</v>
      </c>
      <c r="H33" s="60">
        <v>0</v>
      </c>
      <c r="I33" s="60">
        <v>0</v>
      </c>
      <c r="J33" s="60">
        <v>0</v>
      </c>
      <c r="K33" s="60">
        <v>0</v>
      </c>
      <c r="L33" s="60">
        <v>1</v>
      </c>
      <c r="M33" s="60">
        <v>1</v>
      </c>
      <c r="N33" s="60">
        <v>3</v>
      </c>
      <c r="O33" s="60">
        <v>2</v>
      </c>
      <c r="P33" s="60">
        <v>0</v>
      </c>
      <c r="Q33" s="60">
        <v>1</v>
      </c>
      <c r="R33" s="28">
        <f t="shared" si="1"/>
        <v>4</v>
      </c>
      <c r="S33" s="29">
        <f t="shared" si="3"/>
        <v>0.25</v>
      </c>
      <c r="T33" s="31">
        <v>2</v>
      </c>
      <c r="U33" s="31">
        <v>4</v>
      </c>
      <c r="V33" s="56" t="str">
        <f t="shared" si="4"/>
        <v>понизил</v>
      </c>
      <c r="W33" s="40">
        <f t="shared" si="2"/>
        <v>-2</v>
      </c>
      <c r="X33" s="39"/>
      <c r="Y33" s="17" t="e">
        <f>#REF!</f>
        <v>#REF!</v>
      </c>
      <c r="Z33" s="18">
        <f t="shared" si="0"/>
        <v>0.25</v>
      </c>
      <c r="AA33" s="17"/>
      <c r="AB33" s="17"/>
      <c r="AC33" s="30"/>
      <c r="AD33" s="30"/>
      <c r="AE33" s="30"/>
      <c r="AF33" s="30"/>
      <c r="AG33" s="30"/>
      <c r="AH33" s="30"/>
    </row>
    <row r="34" spans="1:34" ht="15.75">
      <c r="A34" s="43">
        <v>80025</v>
      </c>
      <c r="B34" s="60">
        <v>1</v>
      </c>
      <c r="C34" s="60">
        <v>0</v>
      </c>
      <c r="D34" s="60">
        <v>0</v>
      </c>
      <c r="E34" s="60">
        <v>2</v>
      </c>
      <c r="F34" s="60">
        <v>0</v>
      </c>
      <c r="G34" s="60">
        <v>1</v>
      </c>
      <c r="H34" s="60">
        <v>0</v>
      </c>
      <c r="I34" s="60">
        <v>1</v>
      </c>
      <c r="J34" s="60">
        <v>0</v>
      </c>
      <c r="K34" s="60">
        <v>1</v>
      </c>
      <c r="L34" s="60">
        <v>0</v>
      </c>
      <c r="M34" s="60">
        <v>0</v>
      </c>
      <c r="N34" s="60">
        <v>0</v>
      </c>
      <c r="O34" s="60">
        <v>2</v>
      </c>
      <c r="P34" s="60">
        <v>0</v>
      </c>
      <c r="Q34" s="60">
        <v>0</v>
      </c>
      <c r="R34" s="28">
        <f t="shared" si="1"/>
        <v>4</v>
      </c>
      <c r="S34" s="29">
        <f t="shared" si="3"/>
        <v>0.25</v>
      </c>
      <c r="T34" s="31">
        <v>2</v>
      </c>
      <c r="U34" s="31">
        <v>5</v>
      </c>
      <c r="V34" s="56" t="str">
        <f t="shared" si="4"/>
        <v>понизил</v>
      </c>
      <c r="W34" s="40">
        <f t="shared" si="2"/>
        <v>-3</v>
      </c>
      <c r="X34" s="39"/>
      <c r="Y34" s="17" t="e">
        <f>#REF!</f>
        <v>#REF!</v>
      </c>
      <c r="Z34" s="18">
        <f t="shared" si="0"/>
        <v>0.25</v>
      </c>
      <c r="AA34" s="17"/>
      <c r="AB34" s="17"/>
      <c r="AC34" s="30"/>
      <c r="AD34" s="30"/>
      <c r="AE34" s="30"/>
      <c r="AF34" s="30"/>
      <c r="AG34" s="30"/>
      <c r="AH34" s="30"/>
    </row>
    <row r="35" spans="1:34" ht="15.75">
      <c r="A35" s="43">
        <v>80026</v>
      </c>
      <c r="B35" s="60">
        <v>1</v>
      </c>
      <c r="C35" s="60">
        <v>0</v>
      </c>
      <c r="D35" s="60">
        <v>0</v>
      </c>
      <c r="E35" s="60">
        <v>0</v>
      </c>
      <c r="F35" s="60">
        <v>2</v>
      </c>
      <c r="G35" s="60">
        <v>0</v>
      </c>
      <c r="H35" s="60">
        <v>0</v>
      </c>
      <c r="I35" s="60">
        <v>0</v>
      </c>
      <c r="J35" s="60">
        <v>0</v>
      </c>
      <c r="K35" s="60">
        <v>1</v>
      </c>
      <c r="L35" s="60">
        <v>0</v>
      </c>
      <c r="M35" s="60">
        <v>1</v>
      </c>
      <c r="N35" s="60">
        <v>0</v>
      </c>
      <c r="O35" s="60">
        <v>1</v>
      </c>
      <c r="P35" s="60">
        <v>0</v>
      </c>
      <c r="Q35" s="60">
        <v>0</v>
      </c>
      <c r="R35" s="28">
        <f t="shared" si="1"/>
        <v>4</v>
      </c>
      <c r="S35" s="29">
        <f t="shared" si="3"/>
        <v>0.25</v>
      </c>
      <c r="T35" s="31">
        <v>2</v>
      </c>
      <c r="U35" s="31">
        <v>4</v>
      </c>
      <c r="V35" s="56" t="str">
        <f t="shared" si="4"/>
        <v>понизил</v>
      </c>
      <c r="W35" s="40">
        <f t="shared" si="2"/>
        <v>-2</v>
      </c>
      <c r="X35" s="39"/>
      <c r="Y35" s="17" t="e">
        <f>#REF!</f>
        <v>#REF!</v>
      </c>
      <c r="Z35" s="18">
        <f t="shared" si="0"/>
        <v>0.1875</v>
      </c>
      <c r="AA35" s="17"/>
      <c r="AB35" s="17"/>
      <c r="AC35" s="30"/>
      <c r="AD35" s="30"/>
      <c r="AE35" s="30"/>
      <c r="AF35" s="30"/>
      <c r="AG35" s="30"/>
      <c r="AH35" s="30"/>
    </row>
    <row r="36" spans="1:34" ht="15.75">
      <c r="A36" s="43">
        <v>80027</v>
      </c>
      <c r="B36" s="60">
        <v>1</v>
      </c>
      <c r="C36" s="60">
        <v>0</v>
      </c>
      <c r="D36" s="60">
        <v>0</v>
      </c>
      <c r="E36" s="60">
        <v>2</v>
      </c>
      <c r="F36" s="60">
        <v>1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2</v>
      </c>
      <c r="P36" s="60">
        <v>0</v>
      </c>
      <c r="Q36" s="60">
        <v>0</v>
      </c>
      <c r="R36" s="28">
        <f t="shared" si="1"/>
        <v>3</v>
      </c>
      <c r="S36" s="29">
        <f t="shared" si="3"/>
        <v>0.1875</v>
      </c>
      <c r="T36" s="31">
        <v>2</v>
      </c>
      <c r="U36" s="31">
        <v>4</v>
      </c>
      <c r="V36" s="56" t="str">
        <f t="shared" si="4"/>
        <v>понизил</v>
      </c>
      <c r="W36" s="40">
        <f t="shared" si="2"/>
        <v>-2</v>
      </c>
      <c r="X36" s="39"/>
      <c r="Y36" s="17" t="e">
        <f>#REF!</f>
        <v>#REF!</v>
      </c>
      <c r="Z36" s="18">
        <f t="shared" si="0"/>
        <v>0.3125</v>
      </c>
      <c r="AA36" s="17"/>
      <c r="AB36" s="17"/>
      <c r="AC36" s="30"/>
      <c r="AD36" s="30"/>
      <c r="AE36" s="30"/>
      <c r="AF36" s="30"/>
      <c r="AG36" s="30"/>
      <c r="AH36" s="30"/>
    </row>
    <row r="37" spans="1:34" ht="15.75">
      <c r="A37" s="43">
        <v>80028</v>
      </c>
      <c r="B37" s="60">
        <v>1</v>
      </c>
      <c r="C37" s="60">
        <v>1</v>
      </c>
      <c r="D37" s="60">
        <v>0</v>
      </c>
      <c r="E37" s="60">
        <v>1</v>
      </c>
      <c r="F37" s="60">
        <v>1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1</v>
      </c>
      <c r="N37" s="60">
        <v>0</v>
      </c>
      <c r="O37" s="60">
        <v>2</v>
      </c>
      <c r="P37" s="60">
        <v>0</v>
      </c>
      <c r="Q37" s="60">
        <v>0</v>
      </c>
      <c r="R37" s="28">
        <f t="shared" si="1"/>
        <v>5</v>
      </c>
      <c r="S37" s="29">
        <f t="shared" si="3"/>
        <v>0.3125</v>
      </c>
      <c r="T37" s="31">
        <v>2</v>
      </c>
      <c r="U37" s="31">
        <v>3</v>
      </c>
      <c r="V37" s="56" t="str">
        <f t="shared" si="4"/>
        <v>понизил</v>
      </c>
      <c r="W37" s="40">
        <f t="shared" si="2"/>
        <v>-1</v>
      </c>
      <c r="X37" s="39"/>
      <c r="Y37" s="17" t="e">
        <f>#REF!</f>
        <v>#REF!</v>
      </c>
      <c r="Z37" s="18">
        <f t="shared" si="0"/>
        <v>0.5</v>
      </c>
      <c r="AA37" s="17"/>
      <c r="AB37" s="17"/>
      <c r="AC37" s="30"/>
      <c r="AD37" s="30"/>
      <c r="AE37" s="30"/>
      <c r="AF37" s="30"/>
      <c r="AG37" s="30"/>
      <c r="AH37" s="30"/>
    </row>
    <row r="38" spans="1:34" ht="15.75">
      <c r="A38" s="43">
        <v>80029</v>
      </c>
      <c r="B38" s="60">
        <v>1</v>
      </c>
      <c r="C38" s="60">
        <v>2</v>
      </c>
      <c r="D38" s="60">
        <v>0</v>
      </c>
      <c r="E38" s="60">
        <v>1</v>
      </c>
      <c r="F38" s="60">
        <v>1</v>
      </c>
      <c r="G38" s="60">
        <v>0</v>
      </c>
      <c r="H38" s="60">
        <v>0</v>
      </c>
      <c r="I38" s="60">
        <v>1</v>
      </c>
      <c r="J38" s="60">
        <v>0</v>
      </c>
      <c r="K38" s="60">
        <v>1</v>
      </c>
      <c r="L38" s="60">
        <v>2</v>
      </c>
      <c r="M38" s="60">
        <v>1</v>
      </c>
      <c r="N38" s="60">
        <v>3</v>
      </c>
      <c r="O38" s="60">
        <v>1</v>
      </c>
      <c r="P38" s="60">
        <v>2</v>
      </c>
      <c r="Q38" s="60">
        <v>1</v>
      </c>
      <c r="R38" s="28">
        <f t="shared" si="1"/>
        <v>8</v>
      </c>
      <c r="S38" s="29">
        <f t="shared" si="3"/>
        <v>0.5</v>
      </c>
      <c r="T38" s="31">
        <v>2</v>
      </c>
      <c r="U38" s="31">
        <v>4</v>
      </c>
      <c r="V38" s="56" t="str">
        <f t="shared" si="4"/>
        <v>понизил</v>
      </c>
      <c r="W38" s="40">
        <f t="shared" si="2"/>
        <v>-2</v>
      </c>
      <c r="X38" s="39"/>
      <c r="Y38" s="17" t="e">
        <f>#REF!</f>
        <v>#REF!</v>
      </c>
      <c r="Z38" s="18">
        <f t="shared" si="0"/>
        <v>0.125</v>
      </c>
      <c r="AA38" s="17"/>
      <c r="AB38" s="17"/>
      <c r="AC38" s="30"/>
      <c r="AD38" s="30"/>
      <c r="AE38" s="30"/>
      <c r="AF38" s="30"/>
      <c r="AG38" s="30"/>
      <c r="AH38" s="30"/>
    </row>
    <row r="39" spans="1:34" ht="15.75">
      <c r="A39" s="43">
        <v>80030</v>
      </c>
      <c r="B39" s="60">
        <v>0</v>
      </c>
      <c r="C39" s="60">
        <v>0</v>
      </c>
      <c r="D39" s="60">
        <v>0</v>
      </c>
      <c r="E39" s="60">
        <v>2</v>
      </c>
      <c r="F39" s="60">
        <v>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</v>
      </c>
      <c r="P39" s="60">
        <v>0</v>
      </c>
      <c r="Q39" s="60">
        <v>0</v>
      </c>
      <c r="R39" s="28">
        <f t="shared" si="1"/>
        <v>2</v>
      </c>
      <c r="S39" s="29">
        <f t="shared" si="3"/>
        <v>0.125</v>
      </c>
      <c r="T39" s="31">
        <v>2</v>
      </c>
      <c r="U39" s="31">
        <v>5</v>
      </c>
      <c r="V39" s="56" t="str">
        <f t="shared" si="4"/>
        <v>понизил</v>
      </c>
      <c r="W39" s="40">
        <f t="shared" si="2"/>
        <v>-3</v>
      </c>
      <c r="X39" s="39"/>
      <c r="Y39" s="17" t="e">
        <f>#REF!</f>
        <v>#REF!</v>
      </c>
      <c r="Z39" s="18">
        <f t="shared" si="0"/>
        <v>0.125</v>
      </c>
      <c r="AA39" s="17"/>
      <c r="AB39" s="17"/>
      <c r="AC39" s="30"/>
      <c r="AD39" s="30"/>
      <c r="AE39" s="30"/>
      <c r="AF39" s="30"/>
      <c r="AG39" s="30"/>
      <c r="AH39" s="30"/>
    </row>
    <row r="40" spans="1:34" ht="15.75">
      <c r="A40" s="43">
        <v>80031</v>
      </c>
      <c r="B40" s="60">
        <v>1</v>
      </c>
      <c r="C40" s="60">
        <v>0</v>
      </c>
      <c r="D40" s="60">
        <v>0</v>
      </c>
      <c r="E40" s="60">
        <v>2</v>
      </c>
      <c r="F40" s="60">
        <v>1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2</v>
      </c>
      <c r="P40" s="60">
        <v>0</v>
      </c>
      <c r="Q40" s="60">
        <v>0</v>
      </c>
      <c r="R40" s="28">
        <f t="shared" si="1"/>
        <v>2</v>
      </c>
      <c r="S40" s="29">
        <f t="shared" si="3"/>
        <v>0.125</v>
      </c>
      <c r="T40" s="31">
        <v>2</v>
      </c>
      <c r="U40" s="31">
        <v>3</v>
      </c>
      <c r="V40" s="56" t="str">
        <f t="shared" si="4"/>
        <v>понизил</v>
      </c>
      <c r="W40" s="40">
        <f t="shared" si="2"/>
        <v>-1</v>
      </c>
      <c r="X40" s="39"/>
      <c r="Y40" s="17" t="e">
        <f>#REF!</f>
        <v>#REF!</v>
      </c>
      <c r="Z40" s="18" t="e">
        <f>#REF!</f>
        <v>#REF!</v>
      </c>
      <c r="AA40" s="17"/>
      <c r="AB40" s="17"/>
      <c r="AC40" s="30"/>
      <c r="AD40" s="30"/>
      <c r="AE40" s="30"/>
      <c r="AF40" s="30"/>
      <c r="AG40" s="30"/>
      <c r="AH40" s="30"/>
    </row>
    <row r="41" spans="1:34" ht="16.5" customHeight="1" thickBot="1">
      <c r="A41" s="59"/>
      <c r="B41" s="25">
        <f t="shared" ref="B41:Q41" si="5">COUNTIF(B10:B40,"1")</f>
        <v>26</v>
      </c>
      <c r="C41" s="25">
        <f t="shared" si="5"/>
        <v>5</v>
      </c>
      <c r="D41" s="25">
        <f t="shared" si="5"/>
        <v>0</v>
      </c>
      <c r="E41" s="25">
        <f t="shared" si="5"/>
        <v>11</v>
      </c>
      <c r="F41" s="25">
        <f t="shared" si="5"/>
        <v>20</v>
      </c>
      <c r="G41" s="25">
        <f t="shared" si="5"/>
        <v>7</v>
      </c>
      <c r="H41" s="25">
        <f t="shared" si="5"/>
        <v>0</v>
      </c>
      <c r="I41" s="25">
        <f t="shared" si="5"/>
        <v>11</v>
      </c>
      <c r="J41" s="25">
        <f t="shared" si="5"/>
        <v>0</v>
      </c>
      <c r="K41" s="25">
        <f t="shared" si="5"/>
        <v>6</v>
      </c>
      <c r="L41" s="25">
        <f t="shared" si="5"/>
        <v>1</v>
      </c>
      <c r="M41" s="25">
        <f t="shared" si="5"/>
        <v>13</v>
      </c>
      <c r="N41" s="25">
        <f t="shared" si="5"/>
        <v>0</v>
      </c>
      <c r="O41" s="25">
        <f t="shared" si="5"/>
        <v>8</v>
      </c>
      <c r="P41" s="25">
        <f t="shared" si="5"/>
        <v>3</v>
      </c>
      <c r="Q41" s="25">
        <f t="shared" si="5"/>
        <v>9</v>
      </c>
      <c r="R41" s="64"/>
      <c r="S41" s="65"/>
      <c r="T41" s="33"/>
      <c r="U41" s="33"/>
      <c r="V41" s="32"/>
      <c r="W41" s="42"/>
      <c r="X41" s="41"/>
    </row>
    <row r="42" spans="1:34">
      <c r="B42" s="26">
        <f>B41/Анализ!$I$5</f>
        <v>1.3</v>
      </c>
      <c r="C42" s="26">
        <f>C41/Анализ!$I$5</f>
        <v>0.25</v>
      </c>
      <c r="D42" s="26">
        <f>D41/Анализ!$I$5</f>
        <v>0</v>
      </c>
      <c r="E42" s="26">
        <f>E41/Анализ!$I$5</f>
        <v>0.55000000000000004</v>
      </c>
      <c r="F42" s="26">
        <f>F41/Анализ!$I$5</f>
        <v>1</v>
      </c>
      <c r="G42" s="26">
        <f>G41/Анализ!$I$5</f>
        <v>0.35</v>
      </c>
      <c r="H42" s="26">
        <f>H41/Анализ!$I$5</f>
        <v>0</v>
      </c>
      <c r="I42" s="26">
        <f>I41/Анализ!$I$5</f>
        <v>0.55000000000000004</v>
      </c>
      <c r="J42" s="26">
        <f>J41/Анализ!$I$5</f>
        <v>0</v>
      </c>
      <c r="K42" s="26">
        <f>K41/Анализ!$I$5</f>
        <v>0.3</v>
      </c>
      <c r="L42" s="26">
        <f>L41/Анализ!$I$5</f>
        <v>0.05</v>
      </c>
      <c r="M42" s="26">
        <f>M41/Анализ!$I$5</f>
        <v>0.65</v>
      </c>
      <c r="N42" s="26">
        <f>N41/Анализ!$I$5</f>
        <v>0</v>
      </c>
      <c r="O42" s="26">
        <f>O41/Анализ!$I$5</f>
        <v>0.4</v>
      </c>
      <c r="P42" s="26">
        <f>P41/Анализ!$I$5</f>
        <v>0.15</v>
      </c>
      <c r="Q42" s="26">
        <f>Q41/Анализ!$I$5</f>
        <v>0.45</v>
      </c>
      <c r="W42" s="17" t="s">
        <v>36</v>
      </c>
      <c r="X42" s="17" t="s">
        <v>37</v>
      </c>
      <c r="Y42" s="17" t="s">
        <v>38</v>
      </c>
    </row>
    <row r="43" spans="1:34">
      <c r="W43" s="17">
        <f>COUNTIF(V10:V40,"подтвердил")</f>
        <v>0</v>
      </c>
      <c r="X43" s="17">
        <f>COUNTIF(V10:V40,"понизил")</f>
        <v>31</v>
      </c>
      <c r="Y43" s="17">
        <f>COUNTIF(V10:V40,"повысил")</f>
        <v>0</v>
      </c>
    </row>
  </sheetData>
  <mergeCells count="3">
    <mergeCell ref="B2:R4"/>
    <mergeCell ref="D6:P7"/>
    <mergeCell ref="R41:S41"/>
  </mergeCells>
  <conditionalFormatting sqref="W10:W40">
    <cfRule type="cellIs" dxfId="7" priority="7" operator="lessThanOrEqual">
      <formula>-2</formula>
    </cfRule>
  </conditionalFormatting>
  <conditionalFormatting sqref="V10:V40">
    <cfRule type="containsText" dxfId="6" priority="2" operator="containsText" text="подтвердил">
      <formula>NOT(ISERROR(SEARCH("подтвердил",V10)))</formula>
    </cfRule>
    <cfRule type="containsText" dxfId="5" priority="3" operator="containsText" text="подтвердил">
      <formula>NOT(ISERROR(SEARCH("подтвердил",V10)))</formula>
    </cfRule>
    <cfRule type="containsText" dxfId="4" priority="4" operator="containsText" text="повысил">
      <formula>NOT(ISERROR(SEARCH("повысил",V10)))</formula>
    </cfRule>
    <cfRule type="containsText" dxfId="3" priority="5" operator="containsText" text="понизил">
      <formula>NOT(ISERROR(SEARCH("понизил",V10)))</formula>
    </cfRule>
    <cfRule type="containsText" dxfId="2" priority="6" operator="containsText" text="потвердил">
      <formula>NOT(ISERROR(SEARCH("потвердил",V10)))</formula>
    </cfRule>
  </conditionalFormatting>
  <conditionalFormatting sqref="B10:Q40">
    <cfRule type="expression" dxfId="1" priority="1" stopIfTrue="1">
      <formula>AS10=0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B10:Q40">
      <formula1>CHOOSE(AS$8,ball1,ball2,ball3,ball4,ball5,ball6)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opLeftCell="A40" zoomScale="85" zoomScaleNormal="85" workbookViewId="0">
      <selection activeCell="A14" sqref="A14:D14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1:29" ht="21">
      <c r="C3" s="84" t="s">
        <v>23</v>
      </c>
      <c r="D3" s="84"/>
      <c r="E3" s="84"/>
      <c r="F3" s="85"/>
      <c r="G3" s="5"/>
      <c r="H3" s="6"/>
      <c r="I3" s="69"/>
      <c r="J3" s="69"/>
      <c r="M3" s="8">
        <v>2020</v>
      </c>
      <c r="O3" s="70" t="s">
        <v>0</v>
      </c>
      <c r="P3" s="71"/>
      <c r="Q3" s="71"/>
      <c r="R3" s="71"/>
      <c r="S3" s="71"/>
      <c r="T3" s="71"/>
      <c r="U3" s="71"/>
      <c r="V3" s="71"/>
      <c r="W3" s="71"/>
      <c r="X3" s="72"/>
    </row>
    <row r="4" spans="1:29" ht="15.75">
      <c r="A4" s="78" t="s">
        <v>1</v>
      </c>
      <c r="B4" s="79"/>
      <c r="C4" s="79"/>
      <c r="D4" s="79"/>
      <c r="E4" s="79"/>
      <c r="F4" s="79"/>
      <c r="G4" s="80" t="s">
        <v>9</v>
      </c>
      <c r="H4" s="80"/>
      <c r="I4" s="80"/>
      <c r="J4" s="80"/>
      <c r="K4" s="81"/>
      <c r="L4" s="81"/>
      <c r="M4" s="81"/>
      <c r="N4" s="81"/>
      <c r="O4" s="80"/>
      <c r="P4" s="80"/>
      <c r="Q4" s="80"/>
      <c r="R4" s="82"/>
      <c r="S4" s="82"/>
      <c r="T4" s="82"/>
      <c r="U4" s="82"/>
      <c r="V4" s="82"/>
      <c r="W4" s="82"/>
      <c r="X4" s="83"/>
    </row>
    <row r="5" spans="1:29" ht="19.5">
      <c r="A5" s="10" t="s">
        <v>2</v>
      </c>
      <c r="B5" s="9"/>
      <c r="C5" s="9"/>
      <c r="D5" s="75" t="s">
        <v>15</v>
      </c>
      <c r="E5" s="76"/>
      <c r="F5" s="76"/>
      <c r="G5" s="76"/>
      <c r="H5" s="77"/>
      <c r="I5" s="24">
        <v>20</v>
      </c>
      <c r="J5" s="11"/>
      <c r="K5" s="14"/>
      <c r="L5" s="15"/>
      <c r="M5" s="15"/>
      <c r="N5" s="16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9" ht="31.5" customHeight="1">
      <c r="A6" s="89" t="s">
        <v>3</v>
      </c>
      <c r="B6" s="90"/>
      <c r="C6" s="90" t="s">
        <v>4</v>
      </c>
      <c r="D6" s="90"/>
      <c r="E6" s="91" t="s">
        <v>16</v>
      </c>
      <c r="F6" s="91"/>
      <c r="G6" s="35">
        <v>5</v>
      </c>
      <c r="H6" s="35">
        <v>4</v>
      </c>
      <c r="I6" s="35">
        <v>3</v>
      </c>
      <c r="J6" s="35">
        <v>2</v>
      </c>
      <c r="K6" s="12" t="s">
        <v>12</v>
      </c>
      <c r="L6" s="12" t="s">
        <v>13</v>
      </c>
      <c r="M6" s="13" t="s">
        <v>17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6" t="s">
        <v>5</v>
      </c>
      <c r="B7" s="86"/>
      <c r="C7" s="87">
        <v>22</v>
      </c>
      <c r="D7" s="87"/>
      <c r="E7" s="88">
        <v>18</v>
      </c>
      <c r="F7" s="88"/>
      <c r="G7" s="36">
        <f>Поэлементный!U2</f>
        <v>0</v>
      </c>
      <c r="H7" s="36">
        <f>Поэлементный!U3</f>
        <v>0</v>
      </c>
      <c r="I7" s="36">
        <f>Поэлементный!U4</f>
        <v>0</v>
      </c>
      <c r="J7" s="36">
        <f>Поэлементный!U5</f>
        <v>31</v>
      </c>
      <c r="K7" s="22">
        <f>(G7+H7)/E7</f>
        <v>0</v>
      </c>
      <c r="L7" s="22">
        <f>(G7+H7+I7)/E7</f>
        <v>0</v>
      </c>
      <c r="M7" s="23">
        <f>J7/E7</f>
        <v>1.7222222222222223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98" t="s">
        <v>6</v>
      </c>
      <c r="B8" s="99"/>
      <c r="C8" s="99"/>
      <c r="D8" s="99"/>
      <c r="E8" s="100" t="s">
        <v>7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</row>
    <row r="9" spans="1:29" ht="15.75">
      <c r="A9" s="98"/>
      <c r="B9" s="99"/>
      <c r="C9" s="99"/>
      <c r="D9" s="99"/>
      <c r="E9" s="38">
        <f>Поэлементный!B9</f>
        <v>1</v>
      </c>
      <c r="F9" s="38">
        <f>Поэлементный!C9</f>
        <v>2</v>
      </c>
      <c r="G9" s="38">
        <f>Поэлементный!D9</f>
        <v>3</v>
      </c>
      <c r="H9" s="38">
        <f>Поэлементный!E9</f>
        <v>4</v>
      </c>
      <c r="I9" s="38">
        <f>Поэлементный!F9</f>
        <v>5</v>
      </c>
      <c r="J9" s="38">
        <f>Поэлементный!G9</f>
        <v>6</v>
      </c>
      <c r="K9" s="38">
        <f>Поэлементный!H9</f>
        <v>7</v>
      </c>
      <c r="L9" s="38">
        <f>Поэлементный!I9</f>
        <v>8</v>
      </c>
      <c r="M9" s="38">
        <f>Поэлементный!J9</f>
        <v>9</v>
      </c>
      <c r="N9" s="38">
        <f>Поэлементный!K9</f>
        <v>10</v>
      </c>
      <c r="O9" s="38">
        <f>Поэлементный!L9</f>
        <v>11</v>
      </c>
      <c r="P9" s="38">
        <f>Поэлементный!M9</f>
        <v>12</v>
      </c>
      <c r="Q9" s="38">
        <f>Поэлементный!N9</f>
        <v>13</v>
      </c>
      <c r="R9" s="38">
        <f>Поэлементный!O9</f>
        <v>14</v>
      </c>
      <c r="S9" s="38">
        <f>Поэлементный!P9</f>
        <v>15</v>
      </c>
      <c r="T9" s="38">
        <f>Поэлементный!Q9</f>
        <v>16</v>
      </c>
      <c r="U9" s="38" t="e">
        <f>Поэлементный!#REF!</f>
        <v>#REF!</v>
      </c>
      <c r="V9" s="38" t="e">
        <f>Поэлементный!#REF!</f>
        <v>#REF!</v>
      </c>
      <c r="W9" s="38" t="e">
        <f>Поэлементный!#REF!</f>
        <v>#REF!</v>
      </c>
      <c r="X9" s="38" t="e">
        <f>Поэлементный!#REF!</f>
        <v>#REF!</v>
      </c>
    </row>
    <row r="10" spans="1:29" ht="15.75">
      <c r="A10" s="92" t="str">
        <f>A7</f>
        <v>5а</v>
      </c>
      <c r="B10" s="93"/>
      <c r="C10" s="93"/>
      <c r="D10" s="94"/>
      <c r="E10" s="20">
        <f>Поэлементный!B41</f>
        <v>26</v>
      </c>
      <c r="F10" s="20">
        <f>Поэлементный!C41</f>
        <v>5</v>
      </c>
      <c r="G10" s="20">
        <f>Поэлементный!D41</f>
        <v>0</v>
      </c>
      <c r="H10" s="20">
        <f>Поэлементный!E41</f>
        <v>11</v>
      </c>
      <c r="I10" s="20">
        <f>Поэлементный!F41</f>
        <v>20</v>
      </c>
      <c r="J10" s="20">
        <f>Поэлементный!G41</f>
        <v>7</v>
      </c>
      <c r="K10" s="20">
        <f>Поэлементный!H41</f>
        <v>0</v>
      </c>
      <c r="L10" s="20">
        <f>Поэлементный!I41</f>
        <v>11</v>
      </c>
      <c r="M10" s="20">
        <f>Поэлементный!J41</f>
        <v>0</v>
      </c>
      <c r="N10" s="20">
        <f>Поэлементный!K41</f>
        <v>6</v>
      </c>
      <c r="O10" s="20">
        <f>Поэлементный!L41</f>
        <v>1</v>
      </c>
      <c r="P10" s="20">
        <f>Поэлементный!M41</f>
        <v>13</v>
      </c>
      <c r="Q10" s="20">
        <f>Поэлементный!N41</f>
        <v>0</v>
      </c>
      <c r="R10" s="20">
        <f>Поэлементный!O41</f>
        <v>8</v>
      </c>
      <c r="S10" s="20">
        <f>Поэлементный!P41</f>
        <v>3</v>
      </c>
      <c r="T10" s="20">
        <f>Поэлементный!Q41</f>
        <v>9</v>
      </c>
      <c r="U10" s="20" t="e">
        <f>Поэлементный!#REF!</f>
        <v>#REF!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95"/>
      <c r="B11" s="96"/>
      <c r="C11" s="96"/>
      <c r="D11" s="97"/>
      <c r="E11" s="21">
        <f>E10/$E$7</f>
        <v>1.4444444444444444</v>
      </c>
      <c r="F11" s="21">
        <f t="shared" ref="F11:P11" si="0">F10/$E$7</f>
        <v>0.27777777777777779</v>
      </c>
      <c r="G11" s="21">
        <f t="shared" si="0"/>
        <v>0</v>
      </c>
      <c r="H11" s="21">
        <f t="shared" si="0"/>
        <v>0.61111111111111116</v>
      </c>
      <c r="I11" s="21">
        <f t="shared" si="0"/>
        <v>1.1111111111111112</v>
      </c>
      <c r="J11" s="21">
        <f t="shared" si="0"/>
        <v>0.3888888888888889</v>
      </c>
      <c r="K11" s="21">
        <f t="shared" si="0"/>
        <v>0</v>
      </c>
      <c r="L11" s="21">
        <f t="shared" si="0"/>
        <v>0.61111111111111116</v>
      </c>
      <c r="M11" s="21">
        <f t="shared" si="0"/>
        <v>0</v>
      </c>
      <c r="N11" s="21">
        <f t="shared" si="0"/>
        <v>0.33333333333333331</v>
      </c>
      <c r="O11" s="21">
        <f t="shared" si="0"/>
        <v>5.5555555555555552E-2</v>
      </c>
      <c r="P11" s="21">
        <f t="shared" si="0"/>
        <v>0.72222222222222221</v>
      </c>
      <c r="Q11" s="21">
        <f>Q10/$E$7</f>
        <v>0</v>
      </c>
      <c r="R11" s="21">
        <f t="shared" ref="R11:W11" si="1">R10/$E$7</f>
        <v>0.44444444444444442</v>
      </c>
      <c r="S11" s="21">
        <f t="shared" si="1"/>
        <v>0.16666666666666666</v>
      </c>
      <c r="T11" s="21">
        <f t="shared" si="1"/>
        <v>0.5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105" t="s">
        <v>28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</row>
    <row r="13" spans="1:29" ht="19.899999999999999" customHeight="1">
      <c r="A13" s="108" t="s">
        <v>8</v>
      </c>
      <c r="B13" s="71"/>
      <c r="C13" s="71"/>
      <c r="D13" s="109"/>
      <c r="E13" s="110" t="s">
        <v>26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9" ht="19.899999999999999" customHeight="1">
      <c r="A14" s="103">
        <v>1</v>
      </c>
      <c r="B14" s="103"/>
      <c r="C14" s="103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9" ht="19.899999999999999" customHeight="1">
      <c r="A15" s="111">
        <v>2</v>
      </c>
      <c r="B15" s="111"/>
      <c r="C15" s="111"/>
      <c r="D15" s="111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9" ht="19.899999999999999" customHeight="1">
      <c r="A16" s="111">
        <v>3</v>
      </c>
      <c r="B16" s="111"/>
      <c r="C16" s="111"/>
      <c r="D16" s="111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19.899999999999999" customHeight="1">
      <c r="A17" s="111">
        <v>4</v>
      </c>
      <c r="B17" s="111"/>
      <c r="C17" s="111"/>
      <c r="D17" s="111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19.899999999999999" customHeight="1">
      <c r="A18" s="111">
        <v>5</v>
      </c>
      <c r="B18" s="111"/>
      <c r="C18" s="111"/>
      <c r="D18" s="111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19.899999999999999" customHeight="1">
      <c r="A19" s="111">
        <v>6</v>
      </c>
      <c r="B19" s="111"/>
      <c r="C19" s="111"/>
      <c r="D19" s="111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19.899999999999999" customHeight="1">
      <c r="A20" s="111">
        <v>7</v>
      </c>
      <c r="B20" s="111"/>
      <c r="C20" s="111"/>
      <c r="D20" s="111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19.899999999999999" customHeight="1">
      <c r="A21" s="111">
        <v>8</v>
      </c>
      <c r="B21" s="111"/>
      <c r="C21" s="111"/>
      <c r="D21" s="111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9.899999999999999" customHeight="1">
      <c r="A22" s="111">
        <v>9</v>
      </c>
      <c r="B22" s="111"/>
      <c r="C22" s="111"/>
      <c r="D22" s="111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ht="19.899999999999999" customHeight="1">
      <c r="A23" s="111">
        <v>10</v>
      </c>
      <c r="B23" s="111"/>
      <c r="C23" s="111"/>
      <c r="D23" s="111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ht="19.899999999999999" customHeight="1">
      <c r="A24" s="111">
        <v>11</v>
      </c>
      <c r="B24" s="111"/>
      <c r="C24" s="111"/>
      <c r="D24" s="111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ht="19.899999999999999" customHeight="1">
      <c r="A25" s="111">
        <v>12</v>
      </c>
      <c r="B25" s="111"/>
      <c r="C25" s="111"/>
      <c r="D25" s="111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ht="19.899999999999999" customHeight="1">
      <c r="A26" s="111">
        <v>13</v>
      </c>
      <c r="B26" s="111"/>
      <c r="C26" s="111"/>
      <c r="D26" s="111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19.899999999999999" customHeight="1">
      <c r="A27" s="111">
        <v>14</v>
      </c>
      <c r="B27" s="111"/>
      <c r="C27" s="111"/>
      <c r="D27" s="111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t="19.899999999999999" customHeight="1">
      <c r="A28" s="111">
        <v>15</v>
      </c>
      <c r="B28" s="111"/>
      <c r="C28" s="111"/>
      <c r="D28" s="111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9.899999999999999" customHeight="1">
      <c r="A29" s="111">
        <v>16</v>
      </c>
      <c r="B29" s="111"/>
      <c r="C29" s="111"/>
      <c r="D29" s="111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9.899999999999999" customHeight="1">
      <c r="A30" s="111">
        <v>17</v>
      </c>
      <c r="B30" s="111"/>
      <c r="C30" s="111"/>
      <c r="D30" s="111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19.899999999999999" customHeight="1">
      <c r="A31" s="111">
        <v>18</v>
      </c>
      <c r="B31" s="111"/>
      <c r="C31" s="111"/>
      <c r="D31" s="111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19.899999999999999" customHeight="1">
      <c r="A32" s="111">
        <v>19</v>
      </c>
      <c r="B32" s="111"/>
      <c r="C32" s="111"/>
      <c r="D32" s="111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9.899999999999999" customHeight="1">
      <c r="A33" s="111">
        <v>20</v>
      </c>
      <c r="B33" s="111"/>
      <c r="C33" s="111"/>
      <c r="D33" s="111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85" zoomScaleNormal="85" workbookViewId="0">
      <selection activeCell="I2" sqref="I2:J2"/>
    </sheetView>
  </sheetViews>
  <sheetFormatPr defaultRowHeight="15"/>
  <sheetData>
    <row r="1" spans="1:18" ht="21" thickBot="1">
      <c r="A1" s="112" t="str">
        <f>Анализ!A2</f>
        <v xml:space="preserve">Анализ ВПР в рамках класса  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</row>
    <row r="2" spans="1:18" ht="15.75">
      <c r="A2" s="115" t="s">
        <v>14</v>
      </c>
      <c r="B2" s="116"/>
      <c r="C2" s="116"/>
      <c r="D2" s="116"/>
      <c r="E2" s="116"/>
      <c r="F2" s="117"/>
      <c r="H2" t="s">
        <v>27</v>
      </c>
      <c r="I2" s="69"/>
      <c r="J2" s="69"/>
      <c r="K2" s="127"/>
      <c r="L2" s="128"/>
      <c r="M2" s="128"/>
      <c r="N2" s="129"/>
      <c r="O2" s="79" t="str">
        <f>Анализ!O3</f>
        <v>учебный год</v>
      </c>
      <c r="P2" s="79"/>
      <c r="Q2" s="79"/>
      <c r="R2" s="79"/>
    </row>
    <row r="3" spans="1:18" ht="16.5" thickBot="1">
      <c r="A3" s="78" t="s">
        <v>1</v>
      </c>
      <c r="B3" s="79"/>
      <c r="C3" s="79"/>
      <c r="D3" s="79"/>
      <c r="E3" s="79"/>
      <c r="F3" s="79"/>
      <c r="G3" s="121" t="str">
        <f>Анализ!G4</f>
        <v>Иванов Иван Иванович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5.75">
      <c r="A4" s="118" t="s">
        <v>10</v>
      </c>
      <c r="B4" s="119"/>
      <c r="C4" s="119"/>
      <c r="D4" s="119"/>
      <c r="E4" s="119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1:18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1:18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</row>
    <row r="9" spans="1:18" ht="15.75">
      <c r="A9" s="122" t="s">
        <v>11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3"/>
    </row>
    <row r="10" spans="1:18" ht="15.75" thickBo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</row>
    <row r="11" spans="1:18" ht="15.75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</row>
    <row r="12" spans="1:18" ht="15.75" thickBo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</row>
    <row r="13" spans="1:18" ht="15.75" thickBo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5"/>
    </row>
    <row r="14" spans="1:18" ht="15.75" thickBo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</row>
    <row r="15" spans="1:18" ht="15.75" thickBo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</row>
    <row r="16" spans="1:18" ht="15.75" thickBo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</row>
    <row r="17" spans="1:18" ht="15.75" thickBo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</row>
    <row r="18" spans="1:18" ht="15.75" thickBo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</row>
    <row r="19" spans="1:18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1:18" ht="15.75">
      <c r="A20" s="148" t="s">
        <v>22</v>
      </c>
      <c r="B20" s="149"/>
      <c r="C20" s="144" t="s">
        <v>20</v>
      </c>
      <c r="D20" s="144"/>
      <c r="E20" s="144"/>
      <c r="F20" s="144"/>
      <c r="G20" s="144"/>
      <c r="H20" s="144"/>
      <c r="I20" s="144"/>
      <c r="J20" s="145" t="s">
        <v>22</v>
      </c>
      <c r="K20" s="146"/>
      <c r="L20" s="147" t="s">
        <v>21</v>
      </c>
      <c r="M20" s="145"/>
      <c r="N20" s="145"/>
      <c r="O20" s="145"/>
      <c r="P20" s="145"/>
      <c r="Q20" s="145"/>
      <c r="R20" s="146"/>
    </row>
    <row r="21" spans="1:18" ht="15.75">
      <c r="A21" s="139"/>
      <c r="B21" s="139"/>
      <c r="C21" s="140"/>
      <c r="D21" s="140"/>
      <c r="E21" s="140"/>
      <c r="F21" s="140"/>
      <c r="G21" s="140"/>
      <c r="H21" s="140"/>
      <c r="I21" s="140"/>
      <c r="J21" s="137"/>
      <c r="K21" s="138"/>
      <c r="L21" s="136"/>
      <c r="M21" s="137"/>
      <c r="N21" s="137"/>
      <c r="O21" s="137"/>
      <c r="P21" s="137"/>
      <c r="Q21" s="137"/>
      <c r="R21" s="138"/>
    </row>
    <row r="22" spans="1:18" ht="15.75">
      <c r="A22" s="139"/>
      <c r="B22" s="139"/>
      <c r="C22" s="140"/>
      <c r="D22" s="140"/>
      <c r="E22" s="140"/>
      <c r="F22" s="140"/>
      <c r="G22" s="140"/>
      <c r="H22" s="140"/>
      <c r="I22" s="140"/>
      <c r="J22" s="137"/>
      <c r="K22" s="138"/>
      <c r="L22" s="136"/>
      <c r="M22" s="137"/>
      <c r="N22" s="137"/>
      <c r="O22" s="137"/>
      <c r="P22" s="137"/>
      <c r="Q22" s="137"/>
      <c r="R22" s="138"/>
    </row>
    <row r="23" spans="1:18" ht="15.75">
      <c r="A23" s="139"/>
      <c r="B23" s="139"/>
      <c r="C23" s="140"/>
      <c r="D23" s="140"/>
      <c r="E23" s="140"/>
      <c r="F23" s="140"/>
      <c r="G23" s="140"/>
      <c r="H23" s="140"/>
      <c r="I23" s="140"/>
      <c r="J23" s="137"/>
      <c r="K23" s="138"/>
      <c r="L23" s="136"/>
      <c r="M23" s="137"/>
      <c r="N23" s="137"/>
      <c r="O23" s="137"/>
      <c r="P23" s="137"/>
      <c r="Q23" s="137"/>
      <c r="R23" s="138"/>
    </row>
    <row r="24" spans="1:18" ht="15.75">
      <c r="A24" s="139"/>
      <c r="B24" s="139"/>
      <c r="C24" s="140"/>
      <c r="D24" s="140"/>
      <c r="E24" s="140"/>
      <c r="F24" s="140"/>
      <c r="G24" s="140"/>
      <c r="H24" s="140"/>
      <c r="I24" s="140"/>
      <c r="J24" s="137"/>
      <c r="K24" s="138"/>
      <c r="L24" s="136"/>
      <c r="M24" s="137"/>
      <c r="N24" s="137"/>
      <c r="O24" s="137"/>
      <c r="P24" s="137"/>
      <c r="Q24" s="137"/>
      <c r="R24" s="138"/>
    </row>
    <row r="25" spans="1:18" ht="15.75">
      <c r="A25" s="139"/>
      <c r="B25" s="139"/>
      <c r="C25" s="140"/>
      <c r="D25" s="140"/>
      <c r="E25" s="140"/>
      <c r="F25" s="140"/>
      <c r="G25" s="140"/>
      <c r="H25" s="140"/>
      <c r="I25" s="140"/>
      <c r="J25" s="137"/>
      <c r="K25" s="138"/>
      <c r="L25" s="136"/>
      <c r="M25" s="137"/>
      <c r="N25" s="137"/>
      <c r="O25" s="137"/>
      <c r="P25" s="137"/>
      <c r="Q25" s="137"/>
      <c r="R25" s="138"/>
    </row>
    <row r="26" spans="1:18" ht="15.75">
      <c r="A26" s="139"/>
      <c r="B26" s="139"/>
      <c r="C26" s="140"/>
      <c r="D26" s="140"/>
      <c r="E26" s="140"/>
      <c r="F26" s="140"/>
      <c r="G26" s="140"/>
      <c r="H26" s="140"/>
      <c r="I26" s="140"/>
      <c r="J26" s="137"/>
      <c r="K26" s="138"/>
      <c r="L26" s="136"/>
      <c r="M26" s="137"/>
      <c r="N26" s="137"/>
      <c r="O26" s="137"/>
      <c r="P26" s="137"/>
      <c r="Q26" s="137"/>
      <c r="R26" s="138"/>
    </row>
    <row r="27" spans="1:18" ht="15.75">
      <c r="A27" s="139"/>
      <c r="B27" s="139"/>
      <c r="C27" s="140"/>
      <c r="D27" s="140"/>
      <c r="E27" s="140"/>
      <c r="F27" s="140"/>
      <c r="G27" s="140"/>
      <c r="H27" s="140"/>
      <c r="I27" s="140"/>
      <c r="J27" s="137"/>
      <c r="K27" s="138"/>
      <c r="L27" s="136"/>
      <c r="M27" s="137"/>
      <c r="N27" s="137"/>
      <c r="O27" s="137"/>
      <c r="P27" s="137"/>
      <c r="Q27" s="137"/>
      <c r="R27" s="138"/>
    </row>
    <row r="28" spans="1:18" ht="15.75">
      <c r="A28" s="139"/>
      <c r="B28" s="139"/>
      <c r="C28" s="140"/>
      <c r="D28" s="140"/>
      <c r="E28" s="140"/>
      <c r="F28" s="140"/>
      <c r="G28" s="140"/>
      <c r="H28" s="140"/>
      <c r="I28" s="140"/>
      <c r="J28" s="137"/>
      <c r="K28" s="138"/>
      <c r="L28" s="136"/>
      <c r="M28" s="137"/>
      <c r="N28" s="137"/>
      <c r="O28" s="137"/>
      <c r="P28" s="137"/>
      <c r="Q28" s="137"/>
      <c r="R28" s="138"/>
    </row>
    <row r="29" spans="1:18" ht="15.75">
      <c r="A29" s="139"/>
      <c r="B29" s="139"/>
      <c r="C29" s="140"/>
      <c r="D29" s="140"/>
      <c r="E29" s="140"/>
      <c r="F29" s="140"/>
      <c r="G29" s="140"/>
      <c r="H29" s="140"/>
      <c r="I29" s="140"/>
      <c r="J29" s="137"/>
      <c r="K29" s="138"/>
      <c r="L29" s="136"/>
      <c r="M29" s="137"/>
      <c r="N29" s="137"/>
      <c r="O29" s="137"/>
      <c r="P29" s="137"/>
      <c r="Q29" s="137"/>
      <c r="R29" s="138"/>
    </row>
    <row r="30" spans="1:18" ht="15.75">
      <c r="A30" s="139"/>
      <c r="B30" s="139"/>
      <c r="C30" s="140"/>
      <c r="D30" s="140"/>
      <c r="E30" s="140"/>
      <c r="F30" s="140"/>
      <c r="G30" s="140"/>
      <c r="H30" s="140"/>
      <c r="I30" s="140"/>
      <c r="J30" s="137"/>
      <c r="K30" s="138"/>
      <c r="L30" s="136"/>
      <c r="M30" s="137"/>
      <c r="N30" s="137"/>
      <c r="O30" s="137"/>
      <c r="P30" s="137"/>
      <c r="Q30" s="137"/>
      <c r="R30" s="138"/>
    </row>
    <row r="31" spans="1:18" ht="15.75">
      <c r="A31" s="139"/>
      <c r="B31" s="139"/>
      <c r="C31" s="140"/>
      <c r="D31" s="140"/>
      <c r="E31" s="140"/>
      <c r="F31" s="140"/>
      <c r="G31" s="140"/>
      <c r="H31" s="140"/>
      <c r="I31" s="140"/>
      <c r="J31" s="137"/>
      <c r="K31" s="138"/>
      <c r="L31" s="136"/>
      <c r="M31" s="137"/>
      <c r="N31" s="137"/>
      <c r="O31" s="137"/>
      <c r="P31" s="137"/>
      <c r="Q31" s="137"/>
      <c r="R31" s="138"/>
    </row>
    <row r="32" spans="1:18" ht="15.75">
      <c r="A32" s="139"/>
      <c r="B32" s="139"/>
      <c r="C32" s="140"/>
      <c r="D32" s="140"/>
      <c r="E32" s="140"/>
      <c r="F32" s="140"/>
      <c r="G32" s="140"/>
      <c r="H32" s="140"/>
      <c r="I32" s="140"/>
      <c r="J32" s="137"/>
      <c r="K32" s="138"/>
      <c r="L32" s="136"/>
      <c r="M32" s="137"/>
      <c r="N32" s="137"/>
      <c r="O32" s="137"/>
      <c r="P32" s="137"/>
      <c r="Q32" s="137"/>
      <c r="R32" s="138"/>
    </row>
  </sheetData>
  <mergeCells count="75">
    <mergeCell ref="A23:B23"/>
    <mergeCell ref="C22:I22"/>
    <mergeCell ref="J22:K22"/>
    <mergeCell ref="A14:R14"/>
    <mergeCell ref="A15:R15"/>
    <mergeCell ref="A16:R16"/>
    <mergeCell ref="A17:R17"/>
    <mergeCell ref="A18:R18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31:I31"/>
    <mergeCell ref="J31:K31"/>
    <mergeCell ref="L31:R31"/>
    <mergeCell ref="C32:I32"/>
    <mergeCell ref="J32:K32"/>
    <mergeCell ref="L32:R32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26" sqref="H26"/>
    </sheetView>
  </sheetViews>
  <sheetFormatPr defaultRowHeight="15"/>
  <sheetData>
    <row r="1" spans="1:12" ht="18">
      <c r="A1" s="154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>
      <c r="A2" s="46"/>
    </row>
    <row r="3" spans="1:12" ht="18.75">
      <c r="A3" s="155" t="s">
        <v>39</v>
      </c>
      <c r="B3" s="47"/>
      <c r="C3" s="158" t="s">
        <v>40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8.75">
      <c r="A4" s="156"/>
      <c r="B4" s="4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</row>
    <row r="5" spans="1:12" ht="18.75">
      <c r="A5" s="156"/>
      <c r="B5" s="51" t="s">
        <v>41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>
      <c r="A6" s="157"/>
      <c r="B6" s="52" t="s">
        <v>42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8.75">
      <c r="A7" s="53">
        <v>1</v>
      </c>
      <c r="B7" s="54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8.75">
      <c r="A8" s="53">
        <v>2</v>
      </c>
      <c r="B8" s="55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>
      <c r="A9" s="53">
        <v>3</v>
      </c>
      <c r="B9" s="55" t="s">
        <v>45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>
      <c r="A10" s="53">
        <v>4</v>
      </c>
      <c r="B10" s="152" t="s">
        <v>46</v>
      </c>
      <c r="C10" s="153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8.75">
      <c r="A11" s="53">
        <v>5</v>
      </c>
      <c r="B11" s="55" t="s"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>
      <c r="A12" s="53">
        <v>6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.75">
      <c r="A13" s="53">
        <v>7</v>
      </c>
      <c r="B13" s="55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8.75">
      <c r="A14" s="53">
        <v>8</v>
      </c>
      <c r="B14" s="55" t="s">
        <v>18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8.75">
      <c r="A15" s="53">
        <v>9</v>
      </c>
      <c r="B15" s="55" t="s">
        <v>18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8.75">
      <c r="A16" s="53">
        <v>10</v>
      </c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">
      <c r="A17" s="46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2020-12-23T14:56:26Z</dcterms:modified>
</cp:coreProperties>
</file>