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/>
  <c r="D37"/>
  <c r="E37"/>
  <c r="F37"/>
  <c r="G37"/>
  <c r="H37"/>
  <c r="I37"/>
  <c r="J37"/>
  <c r="K37"/>
  <c r="L37"/>
  <c r="M37"/>
  <c r="N37"/>
  <c r="O37"/>
  <c r="P37"/>
  <c r="Q37"/>
  <c r="B37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W11" i="3" l="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10"/>
  <c r="U5" l="1"/>
  <c r="J7" i="1" s="1"/>
  <c r="U4" i="3"/>
  <c r="I7" i="1" s="1"/>
  <c r="U3" i="3"/>
  <c r="H7" i="1" s="1"/>
  <c r="U2" i="3"/>
  <c r="G7" i="1" s="1"/>
  <c r="V11" i="3" l="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10"/>
  <c r="Y39" l="1"/>
  <c r="X39"/>
  <c r="W39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R10"/>
  <c r="S10" l="1"/>
  <c r="Z9" s="1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G3" i="2"/>
  <c r="O2"/>
  <c r="A1"/>
  <c r="S12" i="3" l="1"/>
  <c r="Z11" s="1"/>
  <c r="S14"/>
  <c r="Z13" s="1"/>
  <c r="S16"/>
  <c r="Z15" s="1"/>
  <c r="S18"/>
  <c r="Z17" s="1"/>
  <c r="S20"/>
  <c r="Z19" s="1"/>
  <c r="S22"/>
  <c r="Z21" s="1"/>
  <c r="S24"/>
  <c r="Z23" s="1"/>
  <c r="S26"/>
  <c r="Z25" s="1"/>
  <c r="S28"/>
  <c r="Z27" s="1"/>
  <c r="S30"/>
  <c r="Z29" s="1"/>
  <c r="S32"/>
  <c r="Z31" s="1"/>
  <c r="S34"/>
  <c r="Z33" s="1"/>
  <c r="S36"/>
  <c r="Z35" s="1"/>
  <c r="S11"/>
  <c r="Z10" s="1"/>
  <c r="S13"/>
  <c r="Z12" s="1"/>
  <c r="S15"/>
  <c r="Z14" s="1"/>
  <c r="S17"/>
  <c r="Z16" s="1"/>
  <c r="S19"/>
  <c r="Z18" s="1"/>
  <c r="S21"/>
  <c r="Z20" s="1"/>
  <c r="S23"/>
  <c r="Z22" s="1"/>
  <c r="S25"/>
  <c r="Z24" s="1"/>
  <c r="S27"/>
  <c r="Z26" s="1"/>
  <c r="S29"/>
  <c r="Z28" s="1"/>
  <c r="S31"/>
  <c r="Z30" s="1"/>
  <c r="S33"/>
  <c r="Z32" s="1"/>
  <c r="S35"/>
  <c r="Z34" s="1"/>
  <c r="Z36"/>
  <c r="X10" i="1"/>
  <c r="W10"/>
  <c r="C38" i="3"/>
  <c r="F10" i="1"/>
  <c r="E38" i="3"/>
  <c r="H10" i="1"/>
  <c r="G38" i="3"/>
  <c r="J10" i="1"/>
  <c r="L10"/>
  <c r="I38" i="3"/>
  <c r="K38"/>
  <c r="N10" i="1"/>
  <c r="P10"/>
  <c r="M38" i="3"/>
  <c r="Q38"/>
  <c r="T10" i="1"/>
  <c r="K10"/>
  <c r="H38" i="3"/>
  <c r="J38"/>
  <c r="M10" i="1"/>
  <c r="S10"/>
  <c r="P38" i="3"/>
  <c r="V10" i="1"/>
  <c r="U10"/>
  <c r="R10"/>
  <c r="O38" i="3"/>
  <c r="I10" i="1"/>
  <c r="F38" i="3"/>
  <c r="D38"/>
  <c r="G10" i="1"/>
  <c r="O10"/>
  <c r="L38" i="3"/>
  <c r="N38"/>
  <c r="Q10" i="1"/>
  <c r="B38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автоматический подсчет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<sst xmlns="http://schemas.openxmlformats.org/spreadsheetml/2006/main" count="56" uniqueCount="49">
  <si>
    <t>учебный год</t>
  </si>
  <si>
    <t>Учитель</t>
  </si>
  <si>
    <t>Дата проведения</t>
  </si>
  <si>
    <t>Класс</t>
  </si>
  <si>
    <t>По списку</t>
  </si>
  <si>
    <t>5а</t>
  </si>
  <si>
    <t>Верно выполнили задания</t>
  </si>
  <si>
    <t>НОМЕР ЗАДАНИЯ</t>
  </si>
  <si>
    <t>Номер задания</t>
  </si>
  <si>
    <t>Иванов Иван Иванович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</si>
  <si>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</si>
  <si>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</si>
  <si>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</si>
  <si>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</si>
  <si>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</si>
  <si>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</si>
  <si>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</si>
  <si>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</si>
  <si>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</si>
  <si>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</si>
  <si>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</si>
  <si>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</si>
  <si>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</si>
  <si>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</si>
  <si>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</si>
  <si>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</si>
  <si>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</si>
  <si>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</si>
  <si>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</si>
  <si>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</si>
  <si>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</si>
  <si>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</si>
  <si>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</si>
  <si>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</si>
  <si>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</si>
  <si>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</si>
  <si>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</si>
  <si>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</si>
  <si>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</si>
  <si>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</si>
  <si>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</si>
  <si>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</si>
  <si>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</si>
  <si>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</si>
  <si>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</si>
  <si>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</si>
  <si>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</si>
  <si>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</si>
  <si>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Поэлементный анализ ВПР  класс ______8 Г_____________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</si>
</sst>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wrapText="1"/>
      <protection locked="0" hidden="1"/>
    </xf>
  </cellXfs>
  <cellStyles count="1">
    <cellStyle name="Обычный" xfId="0" builtinId="0"/>
  </cellStyles>
  <dxfs count="10"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92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2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Поэлементный!$Y$9:$Y$36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Поэлементный!$Z$9:$Z$36</c:f>
              <c:numCache>
                <c:formatCode>0%</c:formatCode>
                <c:ptCount val="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/>
        <c:gapWidth val="219"/>
        <c:overlap val="-27"/>
        <c:axId val="75584256"/>
        <c:axId val="75601024"/>
      </c:barChart>
      <c:catAx>
        <c:axId val="75584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01024"/>
        <c:crosses val="autoZero"/>
        <c:auto val="1"/>
        <c:lblAlgn val="ctr"/>
        <c:lblOffset val="100"/>
      </c:catAx>
      <c:valAx>
        <c:axId val="75601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58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Поэлементный!$W$38:$Y$38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Поэлементный!$W$39:$Y$39</c:f>
              <c:numCache>
                <c:formatCode>General</c:formatCode>
                <c:ptCount val="3"/>
                <c:pt idx="0">
                  <c:v>0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/>
        <c:gapWidth val="219"/>
        <c:overlap val="-27"/>
        <c:axId val="75614464"/>
        <c:axId val="75617024"/>
      </c:barChart>
      <c:catAx>
        <c:axId val="75614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17024"/>
        <c:crosses val="autoZero"/>
        <c:auto val="1"/>
        <c:lblAlgn val="ctr"/>
        <c:lblOffset val="100"/>
      </c:catAx>
      <c:valAx>
        <c:axId val="75617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1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"/>
          <c:w val="0.619493400533887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92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/>
        <c:axId val="75687808"/>
        <c:axId val="75846016"/>
      </c:barChart>
      <c:catAx>
        <c:axId val="75687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846016"/>
        <c:crosses val="autoZero"/>
        <c:auto val="1"/>
        <c:lblAlgn val="ctr"/>
        <c:lblOffset val="100"/>
      </c:catAx>
      <c:valAx>
        <c:axId val="75846016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8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65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81"/>
          <c:h val="0.72088764946048423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76958336"/>
        <c:axId val="76969856"/>
      </c:barChart>
      <c:catAx>
        <c:axId val="76958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969856"/>
        <c:crosses val="autoZero"/>
        <c:auto val="1"/>
        <c:lblAlgn val="ctr"/>
        <c:lblOffset val="100"/>
      </c:catAx>
      <c:valAx>
        <c:axId val="76969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9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21772</xdr:rowOff>
    </xdr:from>
    <xdr:to>
      <xdr:col>22</xdr:col>
      <xdr:colOff>43542</xdr:colOff>
      <xdr:row>55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56</xdr:row>
      <xdr:rowOff>71717</xdr:rowOff>
    </xdr:from>
    <xdr:to>
      <xdr:col>17</xdr:col>
      <xdr:colOff>0</xdr:colOff>
      <xdr:row>66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72;&#1085;&#1080;&#1080;&#1083;/Downloads/Forma%20otcheta%20biologiia%208%20klas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9"/>
  <sheetViews>
    <sheetView tabSelected="1" zoomScale="85" zoomScaleNormal="85" workbookViewId="0">
      <selection activeCell="V6" sqref="V6"/>
    </sheetView>
  </sheetViews>
  <sheetFormatPr defaultRowHeight="15"/>
  <cols>
    <col min="1" max="1" width="7.7109375" customWidth="1"/>
    <col min="2" max="17" width="5.7109375" customWidth="1"/>
    <col min="18" max="18" width="17.5703125" customWidth="1"/>
    <col min="19" max="19" width="12.140625" customWidth="1"/>
    <col min="20" max="20" width="11.42578125" customWidth="1"/>
    <col min="21" max="21" width="12.140625" customWidth="1"/>
    <col min="22" max="22" width="15.7109375" customWidth="1"/>
    <col min="23" max="23" width="12.5703125" customWidth="1"/>
    <col min="24" max="24" width="21.7109375" customWidth="1"/>
  </cols>
  <sheetData>
    <row r="2" spans="1:34" ht="21"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T2" s="37">
        <v>5</v>
      </c>
      <c r="U2" s="34">
        <f>COUNTIF(T10:T36,5)</f>
        <v>0</v>
      </c>
    </row>
    <row r="3" spans="1:34" ht="2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T3" s="37">
        <v>4</v>
      </c>
      <c r="U3" s="34">
        <f>COUNTIF(T10:T36,4)</f>
        <v>0</v>
      </c>
    </row>
    <row r="4" spans="1:34" ht="2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T4" s="37">
        <v>3</v>
      </c>
      <c r="U4" s="34">
        <f>COUNTIF(T10:T38,3)</f>
        <v>0</v>
      </c>
    </row>
    <row r="5" spans="1:34" ht="21.75" thickBot="1">
      <c r="T5" s="37">
        <v>2</v>
      </c>
      <c r="U5" s="34">
        <f>COUNTIF(T10:T39,2)</f>
        <v>27</v>
      </c>
    </row>
    <row r="6" spans="1:34" ht="29.25" thickBot="1">
      <c r="D6" s="62" t="s">
        <v>24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R6" s="27">
        <v>16</v>
      </c>
    </row>
    <row r="7" spans="1:34"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1:34" ht="56.25">
      <c r="A9" s="44" t="s">
        <v>35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58" t="s">
        <v>31</v>
      </c>
      <c r="S9" s="58" t="s">
        <v>25</v>
      </c>
      <c r="T9" s="58" t="s">
        <v>33</v>
      </c>
      <c r="U9" s="58" t="s">
        <v>34</v>
      </c>
      <c r="V9" s="58" t="s">
        <v>29</v>
      </c>
      <c r="W9" s="45" t="s">
        <v>30</v>
      </c>
      <c r="X9" s="57" t="s">
        <v>32</v>
      </c>
      <c r="Y9" s="17" t="e">
        <f>#REF!</f>
        <v>#REF!</v>
      </c>
      <c r="Z9" s="18">
        <f t="shared" ref="Z9:Z35" si="0">S10</f>
        <v>0.1875</v>
      </c>
      <c r="AA9" s="17"/>
      <c r="AB9" s="17"/>
      <c r="AC9" s="30"/>
      <c r="AD9" s="30"/>
      <c r="AE9" s="30"/>
      <c r="AF9" s="30"/>
      <c r="AG9" s="30"/>
      <c r="AH9" s="30"/>
    </row>
    <row r="10" spans="1:34" ht="15.75">
      <c r="A10" s="43">
        <v>80090</v>
      </c>
      <c r="B10" s="158">
        <v>0</v>
      </c>
      <c r="C10" s="158">
        <v>0</v>
      </c>
      <c r="D10" s="158">
        <v>0</v>
      </c>
      <c r="E10" s="158">
        <v>2</v>
      </c>
      <c r="F10" s="158">
        <v>1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1</v>
      </c>
      <c r="P10" s="158">
        <v>1</v>
      </c>
      <c r="Q10" s="158">
        <v>0</v>
      </c>
      <c r="R10" s="28">
        <f>COUNTIF(B10:Q10,"1")</f>
        <v>3</v>
      </c>
      <c r="S10" s="29">
        <f>R10/$R$6</f>
        <v>0.1875</v>
      </c>
      <c r="T10" s="31">
        <v>2</v>
      </c>
      <c r="U10" s="31">
        <v>4</v>
      </c>
      <c r="V10" s="56" t="str">
        <f>IF(T10=U10,"подтвердил",IF(T10&gt;U10,"повысил","понизил"))</f>
        <v>понизил</v>
      </c>
      <c r="W10" s="40">
        <f t="shared" ref="W10:W36" si="1">T10-U10</f>
        <v>-2</v>
      </c>
      <c r="X10" s="39"/>
      <c r="Y10" s="17" t="e">
        <f>#REF!</f>
        <v>#REF!</v>
      </c>
      <c r="Z10" s="18">
        <f t="shared" si="0"/>
        <v>0.1875</v>
      </c>
      <c r="AA10" s="17"/>
      <c r="AB10" s="17"/>
      <c r="AC10" s="30"/>
      <c r="AD10" s="30"/>
      <c r="AE10" s="30"/>
      <c r="AF10" s="30"/>
      <c r="AG10" s="30"/>
      <c r="AH10" s="30"/>
    </row>
    <row r="11" spans="1:34" ht="15.75">
      <c r="A11" s="43">
        <v>80091</v>
      </c>
      <c r="B11" s="158">
        <v>0</v>
      </c>
      <c r="C11" s="158">
        <v>0</v>
      </c>
      <c r="D11" s="158">
        <v>0</v>
      </c>
      <c r="E11" s="158">
        <v>2</v>
      </c>
      <c r="F11" s="158">
        <v>1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1</v>
      </c>
      <c r="P11" s="158">
        <v>1</v>
      </c>
      <c r="Q11" s="158">
        <v>0</v>
      </c>
      <c r="R11" s="28">
        <f>COUNTIF(B11:Q11,"1")</f>
        <v>3</v>
      </c>
      <c r="S11" s="29">
        <f t="shared" ref="S11:S36" si="2">R11/$R$6</f>
        <v>0.1875</v>
      </c>
      <c r="T11" s="31">
        <v>2</v>
      </c>
      <c r="U11" s="31">
        <v>5</v>
      </c>
      <c r="V11" s="56" t="str">
        <f t="shared" ref="V11:V36" si="3">IF(T11=U11,"подтвердил",IF(T11&gt;U11,"повысил","понизил"))</f>
        <v>понизил</v>
      </c>
      <c r="W11" s="40">
        <f t="shared" si="1"/>
        <v>-3</v>
      </c>
      <c r="X11" s="39"/>
      <c r="Y11" s="17" t="e">
        <f>#REF!</f>
        <v>#REF!</v>
      </c>
      <c r="Z11" s="18">
        <f t="shared" si="0"/>
        <v>0.1875</v>
      </c>
      <c r="AA11" s="17"/>
      <c r="AB11" s="17"/>
      <c r="AC11" s="30"/>
      <c r="AD11" s="30"/>
      <c r="AE11" s="30"/>
      <c r="AF11" s="30"/>
      <c r="AG11" s="30"/>
      <c r="AH11" s="30"/>
    </row>
    <row r="12" spans="1:34" ht="15.75">
      <c r="A12" s="43">
        <v>80092</v>
      </c>
      <c r="B12" s="158">
        <v>0</v>
      </c>
      <c r="C12" s="158">
        <v>0</v>
      </c>
      <c r="D12" s="158">
        <v>0</v>
      </c>
      <c r="E12" s="158">
        <v>2</v>
      </c>
      <c r="F12" s="158">
        <v>1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1</v>
      </c>
      <c r="P12" s="158">
        <v>1</v>
      </c>
      <c r="Q12" s="158">
        <v>0</v>
      </c>
      <c r="R12" s="28">
        <f>COUNTIF(B12:Q12,"1")</f>
        <v>3</v>
      </c>
      <c r="S12" s="29">
        <f t="shared" si="2"/>
        <v>0.1875</v>
      </c>
      <c r="T12" s="31">
        <v>2</v>
      </c>
      <c r="U12" s="31">
        <v>4</v>
      </c>
      <c r="V12" s="56" t="str">
        <f t="shared" si="3"/>
        <v>понизил</v>
      </c>
      <c r="W12" s="40">
        <f t="shared" si="1"/>
        <v>-2</v>
      </c>
      <c r="X12" s="39"/>
      <c r="Y12" s="17" t="e">
        <f>#REF!</f>
        <v>#REF!</v>
      </c>
      <c r="Z12" s="18">
        <f t="shared" si="0"/>
        <v>0.1875</v>
      </c>
      <c r="AA12" s="17"/>
      <c r="AB12" s="17"/>
      <c r="AC12" s="30"/>
      <c r="AD12" s="30"/>
      <c r="AE12" s="30"/>
      <c r="AF12" s="30"/>
      <c r="AG12" s="30"/>
      <c r="AH12" s="30"/>
    </row>
    <row r="13" spans="1:34" ht="15.75">
      <c r="A13" s="43">
        <v>80093</v>
      </c>
      <c r="B13" s="158">
        <v>0</v>
      </c>
      <c r="C13" s="158">
        <v>0</v>
      </c>
      <c r="D13" s="158">
        <v>0</v>
      </c>
      <c r="E13" s="158">
        <v>2</v>
      </c>
      <c r="F13" s="158">
        <v>1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1</v>
      </c>
      <c r="P13" s="158">
        <v>1</v>
      </c>
      <c r="Q13" s="158">
        <v>0</v>
      </c>
      <c r="R13" s="28">
        <f>COUNTIF(B13:Q13,"1")</f>
        <v>3</v>
      </c>
      <c r="S13" s="29">
        <f t="shared" si="2"/>
        <v>0.1875</v>
      </c>
      <c r="T13" s="31">
        <v>2</v>
      </c>
      <c r="U13" s="31">
        <v>5</v>
      </c>
      <c r="V13" s="56" t="str">
        <f t="shared" si="3"/>
        <v>понизил</v>
      </c>
      <c r="W13" s="40">
        <f t="shared" si="1"/>
        <v>-3</v>
      </c>
      <c r="X13" s="39"/>
      <c r="Y13" s="17" t="e">
        <f>#REF!</f>
        <v>#REF!</v>
      </c>
      <c r="Z13" s="18">
        <f t="shared" si="0"/>
        <v>0.1875</v>
      </c>
      <c r="AA13" s="17"/>
      <c r="AB13" s="17"/>
      <c r="AC13" s="30"/>
      <c r="AD13" s="30"/>
      <c r="AE13" s="30"/>
      <c r="AF13" s="30"/>
      <c r="AG13" s="30"/>
      <c r="AH13" s="30"/>
    </row>
    <row r="14" spans="1:34" ht="15.75">
      <c r="A14" s="43">
        <v>80094</v>
      </c>
      <c r="B14" s="158">
        <v>0</v>
      </c>
      <c r="C14" s="158">
        <v>0</v>
      </c>
      <c r="D14" s="158">
        <v>0</v>
      </c>
      <c r="E14" s="158">
        <v>2</v>
      </c>
      <c r="F14" s="158">
        <v>1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1</v>
      </c>
      <c r="P14" s="158">
        <v>1</v>
      </c>
      <c r="Q14" s="158">
        <v>0</v>
      </c>
      <c r="R14" s="28">
        <f>COUNTIF(B14:Q14,"1")</f>
        <v>3</v>
      </c>
      <c r="S14" s="29">
        <f t="shared" si="2"/>
        <v>0.1875</v>
      </c>
      <c r="T14" s="31">
        <v>2</v>
      </c>
      <c r="U14" s="31">
        <v>4</v>
      </c>
      <c r="V14" s="56" t="str">
        <f t="shared" si="3"/>
        <v>понизил</v>
      </c>
      <c r="W14" s="40">
        <f t="shared" si="1"/>
        <v>-2</v>
      </c>
      <c r="X14" s="39"/>
      <c r="Y14" s="17" t="e">
        <f>#REF!</f>
        <v>#REF!</v>
      </c>
      <c r="Z14" s="18">
        <f t="shared" si="0"/>
        <v>0.1875</v>
      </c>
      <c r="AA14" s="17"/>
      <c r="AB14" s="17"/>
      <c r="AC14" s="30"/>
      <c r="AD14" s="30"/>
      <c r="AE14" s="30"/>
      <c r="AF14" s="30"/>
      <c r="AG14" s="30"/>
      <c r="AH14" s="30"/>
    </row>
    <row r="15" spans="1:34" ht="15.75">
      <c r="A15" s="43">
        <v>80095</v>
      </c>
      <c r="B15" s="158">
        <v>0</v>
      </c>
      <c r="C15" s="158">
        <v>0</v>
      </c>
      <c r="D15" s="158">
        <v>0</v>
      </c>
      <c r="E15" s="158">
        <v>2</v>
      </c>
      <c r="F15" s="158">
        <v>1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1</v>
      </c>
      <c r="P15" s="158">
        <v>1</v>
      </c>
      <c r="Q15" s="158">
        <v>0</v>
      </c>
      <c r="R15" s="28">
        <f>COUNTIF(B15:Q15,"1")</f>
        <v>3</v>
      </c>
      <c r="S15" s="29">
        <f t="shared" si="2"/>
        <v>0.1875</v>
      </c>
      <c r="T15" s="31">
        <v>2</v>
      </c>
      <c r="U15" s="31">
        <v>5</v>
      </c>
      <c r="V15" s="56" t="str">
        <f t="shared" si="3"/>
        <v>понизил</v>
      </c>
      <c r="W15" s="40">
        <f t="shared" si="1"/>
        <v>-3</v>
      </c>
      <c r="X15" s="39"/>
      <c r="Y15" s="17" t="e">
        <f>#REF!</f>
        <v>#REF!</v>
      </c>
      <c r="Z15" s="18">
        <f t="shared" si="0"/>
        <v>0.1875</v>
      </c>
      <c r="AA15" s="17"/>
      <c r="AB15" s="17"/>
      <c r="AC15" s="30"/>
      <c r="AD15" s="30"/>
      <c r="AE15" s="30"/>
      <c r="AF15" s="30"/>
      <c r="AG15" s="30"/>
      <c r="AH15" s="30"/>
    </row>
    <row r="16" spans="1:34" ht="15.75">
      <c r="A16" s="43">
        <v>80096</v>
      </c>
      <c r="B16" s="158">
        <v>0</v>
      </c>
      <c r="C16" s="158">
        <v>0</v>
      </c>
      <c r="D16" s="158">
        <v>0</v>
      </c>
      <c r="E16" s="158">
        <v>2</v>
      </c>
      <c r="F16" s="158">
        <v>1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1</v>
      </c>
      <c r="P16" s="158">
        <v>1</v>
      </c>
      <c r="Q16" s="158">
        <v>0</v>
      </c>
      <c r="R16" s="28">
        <f>COUNTIF(B16:Q16,"1")</f>
        <v>3</v>
      </c>
      <c r="S16" s="29">
        <f t="shared" si="2"/>
        <v>0.1875</v>
      </c>
      <c r="T16" s="31">
        <v>2</v>
      </c>
      <c r="U16" s="31">
        <v>4</v>
      </c>
      <c r="V16" s="56" t="str">
        <f t="shared" si="3"/>
        <v>понизил</v>
      </c>
      <c r="W16" s="40">
        <f t="shared" si="1"/>
        <v>-2</v>
      </c>
      <c r="X16" s="39"/>
      <c r="Y16" s="17" t="e">
        <f>#REF!</f>
        <v>#REF!</v>
      </c>
      <c r="Z16" s="18">
        <f t="shared" si="0"/>
        <v>0.1875</v>
      </c>
      <c r="AA16" s="17"/>
      <c r="AB16" s="17"/>
      <c r="AC16" s="30"/>
      <c r="AD16" s="30"/>
      <c r="AE16" s="30"/>
      <c r="AF16" s="30"/>
      <c r="AG16" s="30"/>
      <c r="AH16" s="30"/>
    </row>
    <row r="17" spans="1:34" ht="15.75">
      <c r="A17" s="43">
        <v>80097</v>
      </c>
      <c r="B17" s="158">
        <v>0</v>
      </c>
      <c r="C17" s="158">
        <v>0</v>
      </c>
      <c r="D17" s="158">
        <v>0</v>
      </c>
      <c r="E17" s="158">
        <v>2</v>
      </c>
      <c r="F17" s="158">
        <v>1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1</v>
      </c>
      <c r="P17" s="158">
        <v>1</v>
      </c>
      <c r="Q17" s="158">
        <v>0</v>
      </c>
      <c r="R17" s="28">
        <f>COUNTIF(B17:Q17,"1")</f>
        <v>3</v>
      </c>
      <c r="S17" s="29">
        <f t="shared" si="2"/>
        <v>0.1875</v>
      </c>
      <c r="T17" s="31">
        <v>2</v>
      </c>
      <c r="U17" s="31">
        <v>4</v>
      </c>
      <c r="V17" s="56" t="str">
        <f t="shared" si="3"/>
        <v>понизил</v>
      </c>
      <c r="W17" s="40">
        <f t="shared" si="1"/>
        <v>-2</v>
      </c>
      <c r="X17" s="39"/>
      <c r="Y17" s="17" t="e">
        <f>#REF!</f>
        <v>#REF!</v>
      </c>
      <c r="Z17" s="18">
        <f t="shared" si="0"/>
        <v>0.1875</v>
      </c>
      <c r="AA17" s="17"/>
      <c r="AB17" s="17"/>
      <c r="AC17" s="30"/>
      <c r="AD17" s="30"/>
      <c r="AE17" s="30"/>
      <c r="AF17" s="30"/>
      <c r="AG17" s="30"/>
      <c r="AH17" s="30"/>
    </row>
    <row r="18" spans="1:34" ht="15.75">
      <c r="A18" s="43">
        <v>80098</v>
      </c>
      <c r="B18" s="158">
        <v>0</v>
      </c>
      <c r="C18" s="158">
        <v>0</v>
      </c>
      <c r="D18" s="158">
        <v>0</v>
      </c>
      <c r="E18" s="158">
        <v>2</v>
      </c>
      <c r="F18" s="158">
        <v>1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1</v>
      </c>
      <c r="P18" s="158">
        <v>1</v>
      </c>
      <c r="Q18" s="158">
        <v>0</v>
      </c>
      <c r="R18" s="28">
        <f>COUNTIF(B18:Q18,"1")</f>
        <v>3</v>
      </c>
      <c r="S18" s="29">
        <f t="shared" si="2"/>
        <v>0.1875</v>
      </c>
      <c r="T18" s="31">
        <v>2</v>
      </c>
      <c r="U18" s="31">
        <v>5</v>
      </c>
      <c r="V18" s="56" t="str">
        <f t="shared" si="3"/>
        <v>понизил</v>
      </c>
      <c r="W18" s="40">
        <f t="shared" si="1"/>
        <v>-3</v>
      </c>
      <c r="X18" s="39"/>
      <c r="Y18" s="17" t="e">
        <f>#REF!</f>
        <v>#REF!</v>
      </c>
      <c r="Z18" s="18">
        <f t="shared" si="0"/>
        <v>0.1875</v>
      </c>
      <c r="AA18" s="17"/>
      <c r="AB18" s="17"/>
      <c r="AC18" s="30"/>
      <c r="AD18" s="30"/>
      <c r="AE18" s="30"/>
      <c r="AF18" s="30"/>
      <c r="AG18" s="30"/>
      <c r="AH18" s="30"/>
    </row>
    <row r="19" spans="1:34" ht="15.75">
      <c r="A19" s="43">
        <v>80099</v>
      </c>
      <c r="B19" s="158">
        <v>0</v>
      </c>
      <c r="C19" s="158">
        <v>0</v>
      </c>
      <c r="D19" s="158">
        <v>0</v>
      </c>
      <c r="E19" s="158">
        <v>2</v>
      </c>
      <c r="F19" s="158">
        <v>1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1</v>
      </c>
      <c r="P19" s="158">
        <v>1</v>
      </c>
      <c r="Q19" s="158">
        <v>0</v>
      </c>
      <c r="R19" s="28">
        <f>COUNTIF(B19:Q19,"1")</f>
        <v>3</v>
      </c>
      <c r="S19" s="29">
        <f t="shared" si="2"/>
        <v>0.1875</v>
      </c>
      <c r="T19" s="31">
        <v>2</v>
      </c>
      <c r="U19" s="31">
        <v>4</v>
      </c>
      <c r="V19" s="56" t="str">
        <f t="shared" si="3"/>
        <v>понизил</v>
      </c>
      <c r="W19" s="40">
        <f t="shared" si="1"/>
        <v>-2</v>
      </c>
      <c r="X19" s="39"/>
      <c r="Y19" s="17" t="e">
        <f>#REF!</f>
        <v>#REF!</v>
      </c>
      <c r="Z19" s="18">
        <f t="shared" si="0"/>
        <v>0.1875</v>
      </c>
      <c r="AA19" s="17"/>
      <c r="AB19" s="17"/>
      <c r="AC19" s="30"/>
      <c r="AD19" s="30"/>
      <c r="AE19" s="30"/>
      <c r="AF19" s="30"/>
      <c r="AG19" s="30"/>
      <c r="AH19" s="30"/>
    </row>
    <row r="20" spans="1:34" ht="15.75">
      <c r="A20" s="43">
        <v>80100</v>
      </c>
      <c r="B20" s="158">
        <v>0</v>
      </c>
      <c r="C20" s="158">
        <v>0</v>
      </c>
      <c r="D20" s="158">
        <v>0</v>
      </c>
      <c r="E20" s="158">
        <v>2</v>
      </c>
      <c r="F20" s="158">
        <v>1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1</v>
      </c>
      <c r="P20" s="158">
        <v>1</v>
      </c>
      <c r="Q20" s="158">
        <v>0</v>
      </c>
      <c r="R20" s="28">
        <f>COUNTIF(B20:Q20,"1")</f>
        <v>3</v>
      </c>
      <c r="S20" s="29">
        <f t="shared" si="2"/>
        <v>0.1875</v>
      </c>
      <c r="T20" s="31">
        <v>2</v>
      </c>
      <c r="U20" s="31">
        <v>5</v>
      </c>
      <c r="V20" s="56" t="str">
        <f t="shared" si="3"/>
        <v>понизил</v>
      </c>
      <c r="W20" s="40">
        <f t="shared" si="1"/>
        <v>-3</v>
      </c>
      <c r="X20" s="39"/>
      <c r="Y20" s="17" t="e">
        <f>#REF!</f>
        <v>#REF!</v>
      </c>
      <c r="Z20" s="18">
        <f t="shared" si="0"/>
        <v>0.1875</v>
      </c>
      <c r="AA20" s="17"/>
      <c r="AB20" s="17"/>
      <c r="AC20" s="30"/>
      <c r="AD20" s="30"/>
      <c r="AE20" s="30"/>
      <c r="AF20" s="30"/>
      <c r="AG20" s="30"/>
      <c r="AH20" s="30"/>
    </row>
    <row r="21" spans="1:34" ht="15.75">
      <c r="A21" s="43">
        <v>80102</v>
      </c>
      <c r="B21" s="158">
        <v>0</v>
      </c>
      <c r="C21" s="158">
        <v>0</v>
      </c>
      <c r="D21" s="158">
        <v>0</v>
      </c>
      <c r="E21" s="158">
        <v>2</v>
      </c>
      <c r="F21" s="158">
        <v>1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1</v>
      </c>
      <c r="P21" s="158">
        <v>1</v>
      </c>
      <c r="Q21" s="158">
        <v>0</v>
      </c>
      <c r="R21" s="28">
        <f>COUNTIF(B21:Q21,"1")</f>
        <v>3</v>
      </c>
      <c r="S21" s="29">
        <f t="shared" si="2"/>
        <v>0.1875</v>
      </c>
      <c r="T21" s="31">
        <v>2</v>
      </c>
      <c r="U21" s="31">
        <v>3</v>
      </c>
      <c r="V21" s="56" t="str">
        <f t="shared" si="3"/>
        <v>понизил</v>
      </c>
      <c r="W21" s="40">
        <f t="shared" si="1"/>
        <v>-1</v>
      </c>
      <c r="X21" s="39"/>
      <c r="Y21" s="17" t="e">
        <f>#REF!</f>
        <v>#REF!</v>
      </c>
      <c r="Z21" s="18">
        <f t="shared" si="0"/>
        <v>0.1875</v>
      </c>
      <c r="AA21" s="17"/>
      <c r="AB21" s="17"/>
      <c r="AC21" s="30"/>
      <c r="AD21" s="30"/>
      <c r="AE21" s="30"/>
      <c r="AF21" s="30"/>
      <c r="AG21" s="30"/>
      <c r="AH21" s="30"/>
    </row>
    <row r="22" spans="1:34" ht="15.75">
      <c r="A22" s="43">
        <v>80103</v>
      </c>
      <c r="B22" s="158">
        <v>0</v>
      </c>
      <c r="C22" s="158">
        <v>0</v>
      </c>
      <c r="D22" s="158">
        <v>0</v>
      </c>
      <c r="E22" s="158">
        <v>2</v>
      </c>
      <c r="F22" s="158">
        <v>1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1</v>
      </c>
      <c r="P22" s="158">
        <v>1</v>
      </c>
      <c r="Q22" s="158">
        <v>0</v>
      </c>
      <c r="R22" s="28">
        <f>COUNTIF(B22:Q22,"1")</f>
        <v>3</v>
      </c>
      <c r="S22" s="29">
        <f t="shared" si="2"/>
        <v>0.1875</v>
      </c>
      <c r="T22" s="31">
        <v>2</v>
      </c>
      <c r="U22" s="31">
        <v>3</v>
      </c>
      <c r="V22" s="56" t="str">
        <f t="shared" si="3"/>
        <v>понизил</v>
      </c>
      <c r="W22" s="40">
        <f t="shared" si="1"/>
        <v>-1</v>
      </c>
      <c r="X22" s="39"/>
      <c r="Y22" s="17" t="e">
        <f>#REF!</f>
        <v>#REF!</v>
      </c>
      <c r="Z22" s="18">
        <f t="shared" si="0"/>
        <v>0.1875</v>
      </c>
      <c r="AA22" s="17"/>
      <c r="AB22" s="17"/>
      <c r="AC22" s="30"/>
      <c r="AD22" s="30"/>
      <c r="AE22" s="30"/>
      <c r="AF22" s="30"/>
      <c r="AG22" s="30"/>
      <c r="AH22" s="30"/>
    </row>
    <row r="23" spans="1:34" ht="15.75">
      <c r="A23" s="43">
        <v>80104</v>
      </c>
      <c r="B23" s="158">
        <v>0</v>
      </c>
      <c r="C23" s="158">
        <v>0</v>
      </c>
      <c r="D23" s="158">
        <v>0</v>
      </c>
      <c r="E23" s="158">
        <v>2</v>
      </c>
      <c r="F23" s="158">
        <v>1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1</v>
      </c>
      <c r="P23" s="158">
        <v>1</v>
      </c>
      <c r="Q23" s="158">
        <v>0</v>
      </c>
      <c r="R23" s="28">
        <f>COUNTIF(B23:Q23,"1")</f>
        <v>3</v>
      </c>
      <c r="S23" s="29">
        <f t="shared" si="2"/>
        <v>0.1875</v>
      </c>
      <c r="T23" s="31">
        <v>2</v>
      </c>
      <c r="U23" s="31">
        <v>3</v>
      </c>
      <c r="V23" s="56" t="str">
        <f t="shared" si="3"/>
        <v>понизил</v>
      </c>
      <c r="W23" s="40">
        <f t="shared" si="1"/>
        <v>-1</v>
      </c>
      <c r="X23" s="39"/>
      <c r="Y23" s="17" t="e">
        <f>#REF!</f>
        <v>#REF!</v>
      </c>
      <c r="Z23" s="18">
        <f t="shared" si="0"/>
        <v>0.1875</v>
      </c>
      <c r="AA23" s="17"/>
      <c r="AB23" s="17"/>
      <c r="AC23" s="30"/>
      <c r="AD23" s="30"/>
      <c r="AE23" s="30"/>
      <c r="AF23" s="30"/>
      <c r="AG23" s="30"/>
      <c r="AH23" s="30"/>
    </row>
    <row r="24" spans="1:34" ht="15.75">
      <c r="A24" s="43">
        <v>80105</v>
      </c>
      <c r="B24" s="158">
        <v>0</v>
      </c>
      <c r="C24" s="158">
        <v>0</v>
      </c>
      <c r="D24" s="158">
        <v>0</v>
      </c>
      <c r="E24" s="158">
        <v>2</v>
      </c>
      <c r="F24" s="158">
        <v>1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1</v>
      </c>
      <c r="P24" s="158">
        <v>1</v>
      </c>
      <c r="Q24" s="158">
        <v>0</v>
      </c>
      <c r="R24" s="28">
        <f>COUNTIF(B24:Q24,"1")</f>
        <v>3</v>
      </c>
      <c r="S24" s="29">
        <f t="shared" si="2"/>
        <v>0.1875</v>
      </c>
      <c r="T24" s="31">
        <v>2</v>
      </c>
      <c r="U24" s="31">
        <v>4</v>
      </c>
      <c r="V24" s="56" t="str">
        <f t="shared" si="3"/>
        <v>понизил</v>
      </c>
      <c r="W24" s="40">
        <f t="shared" si="1"/>
        <v>-2</v>
      </c>
      <c r="X24" s="39"/>
      <c r="Y24" s="17" t="e">
        <f>#REF!</f>
        <v>#REF!</v>
      </c>
      <c r="Z24" s="18">
        <f t="shared" si="0"/>
        <v>0.1875</v>
      </c>
      <c r="AA24" s="17"/>
      <c r="AB24" s="17"/>
      <c r="AC24" s="30"/>
      <c r="AD24" s="30"/>
      <c r="AE24" s="30"/>
      <c r="AF24" s="30"/>
      <c r="AG24" s="30"/>
      <c r="AH24" s="30"/>
    </row>
    <row r="25" spans="1:34" ht="15.75">
      <c r="A25" s="43">
        <v>80106</v>
      </c>
      <c r="B25" s="158">
        <v>0</v>
      </c>
      <c r="C25" s="158">
        <v>0</v>
      </c>
      <c r="D25" s="158">
        <v>0</v>
      </c>
      <c r="E25" s="158">
        <v>2</v>
      </c>
      <c r="F25" s="158">
        <v>1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1</v>
      </c>
      <c r="P25" s="158">
        <v>1</v>
      </c>
      <c r="Q25" s="158">
        <v>0</v>
      </c>
      <c r="R25" s="28">
        <f>COUNTIF(B25:Q25,"1")</f>
        <v>3</v>
      </c>
      <c r="S25" s="29">
        <f t="shared" si="2"/>
        <v>0.1875</v>
      </c>
      <c r="T25" s="31">
        <v>2</v>
      </c>
      <c r="U25" s="31">
        <v>5</v>
      </c>
      <c r="V25" s="56" t="str">
        <f t="shared" si="3"/>
        <v>понизил</v>
      </c>
      <c r="W25" s="40">
        <f t="shared" si="1"/>
        <v>-3</v>
      </c>
      <c r="X25" s="39"/>
      <c r="Y25" s="17" t="e">
        <f>#REF!</f>
        <v>#REF!</v>
      </c>
      <c r="Z25" s="18">
        <f t="shared" si="0"/>
        <v>0.1875</v>
      </c>
      <c r="AA25" s="17"/>
      <c r="AB25" s="17"/>
      <c r="AC25" s="30"/>
      <c r="AD25" s="30"/>
      <c r="AE25" s="30"/>
      <c r="AF25" s="30"/>
      <c r="AG25" s="30"/>
      <c r="AH25" s="30"/>
    </row>
    <row r="26" spans="1:34" ht="15.75">
      <c r="A26" s="43">
        <v>80107</v>
      </c>
      <c r="B26" s="158">
        <v>0</v>
      </c>
      <c r="C26" s="158">
        <v>0</v>
      </c>
      <c r="D26" s="158">
        <v>0</v>
      </c>
      <c r="E26" s="158">
        <v>2</v>
      </c>
      <c r="F26" s="158">
        <v>1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1</v>
      </c>
      <c r="P26" s="158">
        <v>1</v>
      </c>
      <c r="Q26" s="158">
        <v>0</v>
      </c>
      <c r="R26" s="28">
        <f>COUNTIF(B26:Q26,"1")</f>
        <v>3</v>
      </c>
      <c r="S26" s="29">
        <f t="shared" si="2"/>
        <v>0.1875</v>
      </c>
      <c r="T26" s="31">
        <v>2</v>
      </c>
      <c r="U26" s="31">
        <v>5</v>
      </c>
      <c r="V26" s="56" t="str">
        <f t="shared" si="3"/>
        <v>понизил</v>
      </c>
      <c r="W26" s="40">
        <f t="shared" si="1"/>
        <v>-3</v>
      </c>
      <c r="X26" s="39"/>
      <c r="Y26" s="17" t="e">
        <f>#REF!</f>
        <v>#REF!</v>
      </c>
      <c r="Z26" s="18">
        <f t="shared" si="0"/>
        <v>0.1875</v>
      </c>
      <c r="AA26" s="17"/>
      <c r="AB26" s="17"/>
      <c r="AC26" s="30"/>
      <c r="AD26" s="30"/>
      <c r="AE26" s="30"/>
      <c r="AF26" s="30"/>
      <c r="AG26" s="30"/>
      <c r="AH26" s="30"/>
    </row>
    <row r="27" spans="1:34" ht="15.75">
      <c r="A27" s="43">
        <v>80108</v>
      </c>
      <c r="B27" s="158">
        <v>0</v>
      </c>
      <c r="C27" s="158">
        <v>0</v>
      </c>
      <c r="D27" s="158">
        <v>0</v>
      </c>
      <c r="E27" s="158">
        <v>2</v>
      </c>
      <c r="F27" s="158">
        <v>1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1</v>
      </c>
      <c r="P27" s="158">
        <v>1</v>
      </c>
      <c r="Q27" s="158">
        <v>0</v>
      </c>
      <c r="R27" s="28">
        <f>COUNTIF(B27:Q27,"1")</f>
        <v>3</v>
      </c>
      <c r="S27" s="29">
        <f t="shared" si="2"/>
        <v>0.1875</v>
      </c>
      <c r="T27" s="31">
        <v>2</v>
      </c>
      <c r="U27" s="31">
        <v>5</v>
      </c>
      <c r="V27" s="56" t="str">
        <f t="shared" si="3"/>
        <v>понизил</v>
      </c>
      <c r="W27" s="40">
        <f t="shared" si="1"/>
        <v>-3</v>
      </c>
      <c r="X27" s="39"/>
      <c r="Y27" s="17" t="e">
        <f>#REF!</f>
        <v>#REF!</v>
      </c>
      <c r="Z27" s="18">
        <f t="shared" si="0"/>
        <v>0.1875</v>
      </c>
      <c r="AA27" s="17"/>
      <c r="AB27" s="17"/>
      <c r="AC27" s="30"/>
      <c r="AD27" s="30"/>
      <c r="AE27" s="30"/>
      <c r="AF27" s="30"/>
      <c r="AG27" s="30"/>
      <c r="AH27" s="30"/>
    </row>
    <row r="28" spans="1:34" ht="15.75">
      <c r="A28" s="43">
        <v>80109</v>
      </c>
      <c r="B28" s="158">
        <v>0</v>
      </c>
      <c r="C28" s="158">
        <v>0</v>
      </c>
      <c r="D28" s="158">
        <v>0</v>
      </c>
      <c r="E28" s="158">
        <v>2</v>
      </c>
      <c r="F28" s="158">
        <v>1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1</v>
      </c>
      <c r="P28" s="158">
        <v>1</v>
      </c>
      <c r="Q28" s="158">
        <v>0</v>
      </c>
      <c r="R28" s="28">
        <f>COUNTIF(B28:Q28,"1")</f>
        <v>3</v>
      </c>
      <c r="S28" s="29">
        <f t="shared" si="2"/>
        <v>0.1875</v>
      </c>
      <c r="T28" s="31">
        <v>2</v>
      </c>
      <c r="U28" s="31">
        <v>4</v>
      </c>
      <c r="V28" s="56" t="str">
        <f t="shared" si="3"/>
        <v>понизил</v>
      </c>
      <c r="W28" s="40">
        <f t="shared" si="1"/>
        <v>-2</v>
      </c>
      <c r="X28" s="39"/>
      <c r="Y28" s="17" t="e">
        <f>#REF!</f>
        <v>#REF!</v>
      </c>
      <c r="Z28" s="18">
        <f t="shared" si="0"/>
        <v>0.1875</v>
      </c>
      <c r="AA28" s="17"/>
      <c r="AB28" s="17"/>
      <c r="AC28" s="30"/>
      <c r="AD28" s="30"/>
      <c r="AE28" s="30"/>
      <c r="AF28" s="30"/>
      <c r="AG28" s="30"/>
      <c r="AH28" s="30"/>
    </row>
    <row r="29" spans="1:34" ht="15.75">
      <c r="A29" s="43">
        <v>80110</v>
      </c>
      <c r="B29" s="158">
        <v>0</v>
      </c>
      <c r="C29" s="158">
        <v>0</v>
      </c>
      <c r="D29" s="158">
        <v>0</v>
      </c>
      <c r="E29" s="158">
        <v>2</v>
      </c>
      <c r="F29" s="158">
        <v>1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1</v>
      </c>
      <c r="P29" s="158">
        <v>1</v>
      </c>
      <c r="Q29" s="158">
        <v>0</v>
      </c>
      <c r="R29" s="28">
        <f>COUNTIF(B29:Q29,"1")</f>
        <v>3</v>
      </c>
      <c r="S29" s="29">
        <f t="shared" si="2"/>
        <v>0.1875</v>
      </c>
      <c r="T29" s="31">
        <v>2</v>
      </c>
      <c r="U29" s="31">
        <v>5</v>
      </c>
      <c r="V29" s="56" t="str">
        <f t="shared" si="3"/>
        <v>понизил</v>
      </c>
      <c r="W29" s="40">
        <f t="shared" si="1"/>
        <v>-3</v>
      </c>
      <c r="X29" s="39"/>
      <c r="Y29" s="17" t="e">
        <f>#REF!</f>
        <v>#REF!</v>
      </c>
      <c r="Z29" s="18">
        <f t="shared" si="0"/>
        <v>0.1875</v>
      </c>
      <c r="AA29" s="17"/>
      <c r="AB29" s="17"/>
      <c r="AC29" s="30"/>
      <c r="AD29" s="30"/>
      <c r="AE29" s="30"/>
      <c r="AF29" s="30"/>
      <c r="AG29" s="30"/>
      <c r="AH29" s="30"/>
    </row>
    <row r="30" spans="1:34" ht="15.75">
      <c r="A30" s="43">
        <v>80111</v>
      </c>
      <c r="B30" s="158">
        <v>0</v>
      </c>
      <c r="C30" s="158">
        <v>0</v>
      </c>
      <c r="D30" s="158">
        <v>0</v>
      </c>
      <c r="E30" s="158">
        <v>2</v>
      </c>
      <c r="F30" s="158">
        <v>1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1</v>
      </c>
      <c r="P30" s="158">
        <v>1</v>
      </c>
      <c r="Q30" s="158">
        <v>0</v>
      </c>
      <c r="R30" s="28">
        <f>COUNTIF(B30:Q30,"1")</f>
        <v>3</v>
      </c>
      <c r="S30" s="29">
        <f t="shared" si="2"/>
        <v>0.1875</v>
      </c>
      <c r="T30" s="31">
        <v>2</v>
      </c>
      <c r="U30" s="31">
        <v>4</v>
      </c>
      <c r="V30" s="56" t="str">
        <f t="shared" si="3"/>
        <v>понизил</v>
      </c>
      <c r="W30" s="40">
        <f t="shared" si="1"/>
        <v>-2</v>
      </c>
      <c r="X30" s="39"/>
      <c r="Y30" s="17" t="e">
        <f>#REF!</f>
        <v>#REF!</v>
      </c>
      <c r="Z30" s="18">
        <f t="shared" si="0"/>
        <v>0.1875</v>
      </c>
      <c r="AA30" s="17"/>
      <c r="AB30" s="17"/>
      <c r="AC30" s="30"/>
      <c r="AD30" s="30"/>
      <c r="AE30" s="30"/>
      <c r="AF30" s="30"/>
      <c r="AG30" s="30"/>
      <c r="AH30" s="30"/>
    </row>
    <row r="31" spans="1:34" ht="15.75">
      <c r="A31" s="43">
        <v>80112</v>
      </c>
      <c r="B31" s="158">
        <v>0</v>
      </c>
      <c r="C31" s="158">
        <v>0</v>
      </c>
      <c r="D31" s="158">
        <v>0</v>
      </c>
      <c r="E31" s="158">
        <v>2</v>
      </c>
      <c r="F31" s="158">
        <v>1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1</v>
      </c>
      <c r="P31" s="158">
        <v>1</v>
      </c>
      <c r="Q31" s="158">
        <v>0</v>
      </c>
      <c r="R31" s="28">
        <f>COUNTIF(B31:Q31,"1")</f>
        <v>3</v>
      </c>
      <c r="S31" s="29">
        <f t="shared" si="2"/>
        <v>0.1875</v>
      </c>
      <c r="T31" s="31">
        <v>2</v>
      </c>
      <c r="U31" s="31">
        <v>5</v>
      </c>
      <c r="V31" s="56" t="str">
        <f t="shared" si="3"/>
        <v>понизил</v>
      </c>
      <c r="W31" s="40">
        <f t="shared" si="1"/>
        <v>-3</v>
      </c>
      <c r="X31" s="39"/>
      <c r="Y31" s="17" t="e">
        <f>#REF!</f>
        <v>#REF!</v>
      </c>
      <c r="Z31" s="18">
        <f t="shared" si="0"/>
        <v>0.1875</v>
      </c>
      <c r="AA31" s="17"/>
      <c r="AB31" s="17"/>
      <c r="AC31" s="30"/>
      <c r="AD31" s="30"/>
      <c r="AE31" s="30"/>
      <c r="AF31" s="30"/>
      <c r="AG31" s="30"/>
      <c r="AH31" s="30"/>
    </row>
    <row r="32" spans="1:34" ht="15.75">
      <c r="A32" s="43">
        <v>80113</v>
      </c>
      <c r="B32" s="158">
        <v>0</v>
      </c>
      <c r="C32" s="158">
        <v>0</v>
      </c>
      <c r="D32" s="158">
        <v>0</v>
      </c>
      <c r="E32" s="158">
        <v>2</v>
      </c>
      <c r="F32" s="158">
        <v>1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1</v>
      </c>
      <c r="P32" s="158">
        <v>1</v>
      </c>
      <c r="Q32" s="158">
        <v>0</v>
      </c>
      <c r="R32" s="28">
        <f>COUNTIF(B32:Q32,"1")</f>
        <v>3</v>
      </c>
      <c r="S32" s="29">
        <f t="shared" si="2"/>
        <v>0.1875</v>
      </c>
      <c r="T32" s="31">
        <v>2</v>
      </c>
      <c r="U32" s="31">
        <v>4</v>
      </c>
      <c r="V32" s="56" t="str">
        <f t="shared" si="3"/>
        <v>понизил</v>
      </c>
      <c r="W32" s="40">
        <f t="shared" si="1"/>
        <v>-2</v>
      </c>
      <c r="X32" s="39"/>
      <c r="Y32" s="17" t="e">
        <f>#REF!</f>
        <v>#REF!</v>
      </c>
      <c r="Z32" s="18">
        <f t="shared" si="0"/>
        <v>0.1875</v>
      </c>
      <c r="AA32" s="17"/>
      <c r="AB32" s="17"/>
      <c r="AC32" s="30"/>
      <c r="AD32" s="30"/>
      <c r="AE32" s="30"/>
      <c r="AF32" s="30"/>
      <c r="AG32" s="30"/>
      <c r="AH32" s="30"/>
    </row>
    <row r="33" spans="1:34" ht="15.75">
      <c r="A33" s="43">
        <v>80114</v>
      </c>
      <c r="B33" s="158">
        <v>0</v>
      </c>
      <c r="C33" s="158">
        <v>0</v>
      </c>
      <c r="D33" s="158">
        <v>0</v>
      </c>
      <c r="E33" s="158">
        <v>2</v>
      </c>
      <c r="F33" s="158">
        <v>1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1</v>
      </c>
      <c r="P33" s="158">
        <v>1</v>
      </c>
      <c r="Q33" s="158">
        <v>0</v>
      </c>
      <c r="R33" s="28">
        <f>COUNTIF(B33:Q33,"1")</f>
        <v>3</v>
      </c>
      <c r="S33" s="29">
        <f t="shared" si="2"/>
        <v>0.1875</v>
      </c>
      <c r="T33" s="31">
        <v>2</v>
      </c>
      <c r="U33" s="31">
        <v>5</v>
      </c>
      <c r="V33" s="56" t="str">
        <f t="shared" si="3"/>
        <v>понизил</v>
      </c>
      <c r="W33" s="40">
        <f t="shared" si="1"/>
        <v>-3</v>
      </c>
      <c r="X33" s="39"/>
      <c r="Y33" s="17" t="e">
        <f>#REF!</f>
        <v>#REF!</v>
      </c>
      <c r="Z33" s="18">
        <f t="shared" si="0"/>
        <v>0.1875</v>
      </c>
      <c r="AA33" s="17"/>
      <c r="AB33" s="17"/>
      <c r="AC33" s="30"/>
      <c r="AD33" s="30"/>
      <c r="AE33" s="30"/>
      <c r="AF33" s="30"/>
      <c r="AG33" s="30"/>
      <c r="AH33" s="30"/>
    </row>
    <row r="34" spans="1:34" ht="15.75">
      <c r="A34" s="43">
        <v>80115</v>
      </c>
      <c r="B34" s="158">
        <v>0</v>
      </c>
      <c r="C34" s="158">
        <v>0</v>
      </c>
      <c r="D34" s="158">
        <v>0</v>
      </c>
      <c r="E34" s="158">
        <v>2</v>
      </c>
      <c r="F34" s="158">
        <v>1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1</v>
      </c>
      <c r="P34" s="158">
        <v>1</v>
      </c>
      <c r="Q34" s="158">
        <v>0</v>
      </c>
      <c r="R34" s="28">
        <f>COUNTIF(B34:Q34,"1")</f>
        <v>3</v>
      </c>
      <c r="S34" s="29">
        <f t="shared" si="2"/>
        <v>0.1875</v>
      </c>
      <c r="T34" s="31">
        <v>2</v>
      </c>
      <c r="U34" s="31">
        <v>4</v>
      </c>
      <c r="V34" s="56" t="str">
        <f t="shared" si="3"/>
        <v>понизил</v>
      </c>
      <c r="W34" s="40">
        <f t="shared" si="1"/>
        <v>-2</v>
      </c>
      <c r="X34" s="39"/>
      <c r="Y34" s="17" t="e">
        <f>#REF!</f>
        <v>#REF!</v>
      </c>
      <c r="Z34" s="18">
        <f t="shared" si="0"/>
        <v>0.1875</v>
      </c>
      <c r="AA34" s="17"/>
      <c r="AB34" s="17"/>
      <c r="AC34" s="30"/>
      <c r="AD34" s="30"/>
      <c r="AE34" s="30"/>
      <c r="AF34" s="30"/>
      <c r="AG34" s="30"/>
      <c r="AH34" s="30"/>
    </row>
    <row r="35" spans="1:34" ht="15.75">
      <c r="A35" s="43">
        <v>80116</v>
      </c>
      <c r="B35" s="158">
        <v>0</v>
      </c>
      <c r="C35" s="158">
        <v>0</v>
      </c>
      <c r="D35" s="158">
        <v>0</v>
      </c>
      <c r="E35" s="158">
        <v>2</v>
      </c>
      <c r="F35" s="158">
        <v>1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1</v>
      </c>
      <c r="P35" s="158">
        <v>1</v>
      </c>
      <c r="Q35" s="158">
        <v>0</v>
      </c>
      <c r="R35" s="28">
        <f>COUNTIF(B35:Q35,"1")</f>
        <v>3</v>
      </c>
      <c r="S35" s="29">
        <f t="shared" si="2"/>
        <v>0.1875</v>
      </c>
      <c r="T35" s="31">
        <v>2</v>
      </c>
      <c r="U35" s="31">
        <v>5</v>
      </c>
      <c r="V35" s="56" t="str">
        <f t="shared" si="3"/>
        <v>понизил</v>
      </c>
      <c r="W35" s="40">
        <f t="shared" si="1"/>
        <v>-3</v>
      </c>
      <c r="X35" s="39"/>
      <c r="Y35" s="17" t="e">
        <f>#REF!</f>
        <v>#REF!</v>
      </c>
      <c r="Z35" s="18">
        <f t="shared" si="0"/>
        <v>0.1875</v>
      </c>
      <c r="AA35" s="17"/>
      <c r="AB35" s="17"/>
      <c r="AC35" s="30"/>
      <c r="AD35" s="30"/>
      <c r="AE35" s="30"/>
      <c r="AF35" s="30"/>
      <c r="AG35" s="30"/>
      <c r="AH35" s="30"/>
    </row>
    <row r="36" spans="1:34" ht="15.75">
      <c r="A36" s="43">
        <v>80117</v>
      </c>
      <c r="B36" s="158">
        <v>0</v>
      </c>
      <c r="C36" s="158">
        <v>0</v>
      </c>
      <c r="D36" s="158">
        <v>0</v>
      </c>
      <c r="E36" s="158">
        <v>2</v>
      </c>
      <c r="F36" s="158">
        <v>1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1</v>
      </c>
      <c r="P36" s="158">
        <v>1</v>
      </c>
      <c r="Q36" s="158">
        <v>0</v>
      </c>
      <c r="R36" s="28">
        <f>COUNTIF(B36:Q36,"1")</f>
        <v>3</v>
      </c>
      <c r="S36" s="29">
        <f t="shared" si="2"/>
        <v>0.1875</v>
      </c>
      <c r="T36" s="31">
        <v>2</v>
      </c>
      <c r="U36" s="31">
        <v>4</v>
      </c>
      <c r="V36" s="56" t="str">
        <f t="shared" si="3"/>
        <v>понизил</v>
      </c>
      <c r="W36" s="40">
        <f t="shared" si="1"/>
        <v>-2</v>
      </c>
      <c r="X36" s="39"/>
      <c r="Y36" s="17" t="e">
        <f>#REF!</f>
        <v>#REF!</v>
      </c>
      <c r="Z36" s="18" t="e">
        <f>#REF!</f>
        <v>#REF!</v>
      </c>
      <c r="AA36" s="17"/>
      <c r="AB36" s="17"/>
      <c r="AC36" s="30"/>
      <c r="AD36" s="30"/>
      <c r="AE36" s="30"/>
      <c r="AF36" s="30"/>
      <c r="AG36" s="30"/>
      <c r="AH36" s="30"/>
    </row>
    <row r="37" spans="1:34" ht="16.5" customHeight="1" thickBot="1">
      <c r="A37" s="59"/>
      <c r="B37" s="25">
        <f>COUNTIF(B10:B36,"1")</f>
        <v>0</v>
      </c>
      <c r="C37" s="25">
        <f>COUNTIF(C10:C36,"1")</f>
        <v>0</v>
      </c>
      <c r="D37" s="25">
        <f>COUNTIF(D10:D36,"1")</f>
        <v>0</v>
      </c>
      <c r="E37" s="25">
        <f>COUNTIF(E10:E36,"1")</f>
        <v>0</v>
      </c>
      <c r="F37" s="25">
        <f>COUNTIF(F10:F36,"1")</f>
        <v>27</v>
      </c>
      <c r="G37" s="25">
        <f>COUNTIF(G10:G36,"1")</f>
        <v>0</v>
      </c>
      <c r="H37" s="25">
        <f>COUNTIF(H10:H36,"1")</f>
        <v>0</v>
      </c>
      <c r="I37" s="25">
        <f>COUNTIF(I10:I36,"1")</f>
        <v>0</v>
      </c>
      <c r="J37" s="25">
        <f>COUNTIF(J10:J36,"1")</f>
        <v>0</v>
      </c>
      <c r="K37" s="25">
        <f>COUNTIF(K10:K36,"1")</f>
        <v>0</v>
      </c>
      <c r="L37" s="25">
        <f>COUNTIF(L10:L36,"1")</f>
        <v>0</v>
      </c>
      <c r="M37" s="25">
        <f>COUNTIF(M10:M36,"1")</f>
        <v>0</v>
      </c>
      <c r="N37" s="25">
        <f>COUNTIF(N10:N36,"1")</f>
        <v>0</v>
      </c>
      <c r="O37" s="25">
        <f>COUNTIF(O10:O36,"1")</f>
        <v>27</v>
      </c>
      <c r="P37" s="25">
        <f>COUNTIF(P10:P36,"1")</f>
        <v>27</v>
      </c>
      <c r="Q37" s="25">
        <f>COUNTIF(Q10:Q36,"1")</f>
        <v>0</v>
      </c>
      <c r="R37" s="63"/>
      <c r="S37" s="64"/>
      <c r="T37" s="33"/>
      <c r="U37" s="33"/>
      <c r="V37" s="32"/>
      <c r="W37" s="42"/>
      <c r="X37" s="41"/>
    </row>
    <row r="38" spans="1:34">
      <c r="B38" s="26">
        <f>B37/Анализ!$I$5</f>
        <v>0</v>
      </c>
      <c r="C38" s="26">
        <f>C37/Анализ!$I$5</f>
        <v>0</v>
      </c>
      <c r="D38" s="26">
        <f>D37/Анализ!$I$5</f>
        <v>0</v>
      </c>
      <c r="E38" s="26">
        <f>E37/Анализ!$I$5</f>
        <v>0</v>
      </c>
      <c r="F38" s="26">
        <f>F37/Анализ!$I$5</f>
        <v>1.35</v>
      </c>
      <c r="G38" s="26">
        <f>G37/Анализ!$I$5</f>
        <v>0</v>
      </c>
      <c r="H38" s="26">
        <f>H37/Анализ!$I$5</f>
        <v>0</v>
      </c>
      <c r="I38" s="26">
        <f>I37/Анализ!$I$5</f>
        <v>0</v>
      </c>
      <c r="J38" s="26">
        <f>J37/Анализ!$I$5</f>
        <v>0</v>
      </c>
      <c r="K38" s="26">
        <f>K37/Анализ!$I$5</f>
        <v>0</v>
      </c>
      <c r="L38" s="26">
        <f>L37/Анализ!$I$5</f>
        <v>0</v>
      </c>
      <c r="M38" s="26">
        <f>M37/Анализ!$I$5</f>
        <v>0</v>
      </c>
      <c r="N38" s="26">
        <f>N37/Анализ!$I$5</f>
        <v>0</v>
      </c>
      <c r="O38" s="26">
        <f>O37/Анализ!$I$5</f>
        <v>1.35</v>
      </c>
      <c r="P38" s="26">
        <f>P37/Анализ!$I$5</f>
        <v>1.35</v>
      </c>
      <c r="Q38" s="26">
        <f>Q37/Анализ!$I$5</f>
        <v>0</v>
      </c>
      <c r="W38" s="17" t="s">
        <v>36</v>
      </c>
      <c r="X38" s="17" t="s">
        <v>37</v>
      </c>
      <c r="Y38" s="17" t="s">
        <v>38</v>
      </c>
    </row>
    <row r="39" spans="1:34">
      <c r="W39" s="17">
        <f>COUNTIF(V10:V36,"подтвердил")</f>
        <v>0</v>
      </c>
      <c r="X39" s="17">
        <f>COUNTIF(V10:V36,"понизил")</f>
        <v>27</v>
      </c>
      <c r="Y39" s="17">
        <f>COUNTIF(V10:V36,"повысил")</f>
        <v>0</v>
      </c>
    </row>
  </sheetData>
  <mergeCells count="3">
    <mergeCell ref="B2:R4"/>
    <mergeCell ref="D6:P7"/>
    <mergeCell ref="R37:S37"/>
  </mergeCells>
  <conditionalFormatting sqref="W10:W36">
    <cfRule type="cellIs" dxfId="6" priority="7" operator="lessThanOrEqual">
      <formula>-2</formula>
    </cfRule>
  </conditionalFormatting>
  <conditionalFormatting sqref="V10:V36">
    <cfRule type="containsText" dxfId="5" priority="2" operator="containsText" text="подтвердил">
      <formula>NOT(ISERROR(SEARCH("подтвердил",V10)))</formula>
    </cfRule>
    <cfRule type="containsText" dxfId="4" priority="3" operator="containsText" text="подтвердил">
      <formula>NOT(ISERROR(SEARCH("подтвердил",V10)))</formula>
    </cfRule>
    <cfRule type="containsText" dxfId="3" priority="4" operator="containsText" text="повысил">
      <formula>NOT(ISERROR(SEARCH("повысил",V10)))</formula>
    </cfRule>
    <cfRule type="containsText" dxfId="2" priority="5" operator="containsText" text="понизил">
      <formula>NOT(ISERROR(SEARCH("понизил",V10)))</formula>
    </cfRule>
    <cfRule type="containsText" dxfId="1" priority="6" operator="containsText" text="потвердил">
      <formula>NOT(ISERROR(SEARCH("потвердил",V10)))</formula>
    </cfRule>
  </conditionalFormatting>
  <conditionalFormatting sqref="B10:Q36">
    <cfRule type="expression" dxfId="0" priority="1" stopIfTrue="1">
      <formula>AW10=0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B10:Q36">
      <formula1>CHOOSE(AW$8,ball1,ball2,ball3,ball4,ball5,ball6)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opLeftCell="A40" zoomScale="85" zoomScaleNormal="85" workbookViewId="0">
      <selection activeCell="A14" sqref="A14:D14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</row>
    <row r="3" spans="1:29" ht="21">
      <c r="C3" s="109" t="s">
        <v>23</v>
      </c>
      <c r="D3" s="109"/>
      <c r="E3" s="109"/>
      <c r="F3" s="110"/>
      <c r="G3" s="5"/>
      <c r="H3" s="6"/>
      <c r="I3" s="95"/>
      <c r="J3" s="95"/>
      <c r="M3" s="8">
        <v>2020</v>
      </c>
      <c r="O3" s="96" t="s">
        <v>0</v>
      </c>
      <c r="P3" s="83"/>
      <c r="Q3" s="83"/>
      <c r="R3" s="83"/>
      <c r="S3" s="83"/>
      <c r="T3" s="83"/>
      <c r="U3" s="83"/>
      <c r="V3" s="83"/>
      <c r="W3" s="83"/>
      <c r="X3" s="97"/>
    </row>
    <row r="4" spans="1:29" ht="15.75">
      <c r="A4" s="103" t="s">
        <v>1</v>
      </c>
      <c r="B4" s="104"/>
      <c r="C4" s="104"/>
      <c r="D4" s="104"/>
      <c r="E4" s="104"/>
      <c r="F4" s="104"/>
      <c r="G4" s="105" t="s">
        <v>9</v>
      </c>
      <c r="H4" s="105"/>
      <c r="I4" s="105"/>
      <c r="J4" s="105"/>
      <c r="K4" s="106"/>
      <c r="L4" s="106"/>
      <c r="M4" s="106"/>
      <c r="N4" s="106"/>
      <c r="O4" s="105"/>
      <c r="P4" s="105"/>
      <c r="Q4" s="105"/>
      <c r="R4" s="107"/>
      <c r="S4" s="107"/>
      <c r="T4" s="107"/>
      <c r="U4" s="107"/>
      <c r="V4" s="107"/>
      <c r="W4" s="107"/>
      <c r="X4" s="108"/>
    </row>
    <row r="5" spans="1:29" ht="19.5">
      <c r="A5" s="10" t="s">
        <v>2</v>
      </c>
      <c r="B5" s="9"/>
      <c r="C5" s="9"/>
      <c r="D5" s="100" t="s">
        <v>15</v>
      </c>
      <c r="E5" s="101"/>
      <c r="F5" s="101"/>
      <c r="G5" s="101"/>
      <c r="H5" s="102"/>
      <c r="I5" s="24">
        <v>20</v>
      </c>
      <c r="J5" s="11"/>
      <c r="K5" s="14"/>
      <c r="L5" s="15"/>
      <c r="M5" s="15"/>
      <c r="N5" s="16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29" ht="31.5" customHeight="1">
      <c r="A6" s="89" t="s">
        <v>3</v>
      </c>
      <c r="B6" s="90"/>
      <c r="C6" s="90" t="s">
        <v>4</v>
      </c>
      <c r="D6" s="90"/>
      <c r="E6" s="91" t="s">
        <v>16</v>
      </c>
      <c r="F6" s="91"/>
      <c r="G6" s="35">
        <v>5</v>
      </c>
      <c r="H6" s="35">
        <v>4</v>
      </c>
      <c r="I6" s="35">
        <v>3</v>
      </c>
      <c r="J6" s="35">
        <v>2</v>
      </c>
      <c r="K6" s="12" t="s">
        <v>12</v>
      </c>
      <c r="L6" s="12" t="s">
        <v>13</v>
      </c>
      <c r="M6" s="13" t="s">
        <v>17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6" t="s">
        <v>5</v>
      </c>
      <c r="B7" s="86"/>
      <c r="C7" s="87">
        <v>22</v>
      </c>
      <c r="D7" s="87"/>
      <c r="E7" s="88">
        <v>18</v>
      </c>
      <c r="F7" s="88"/>
      <c r="G7" s="36">
        <f>Поэлементный!U2</f>
        <v>0</v>
      </c>
      <c r="H7" s="36">
        <f>Поэлементный!U3</f>
        <v>0</v>
      </c>
      <c r="I7" s="36">
        <f>Поэлементный!U4</f>
        <v>0</v>
      </c>
      <c r="J7" s="36">
        <f>Поэлементный!U5</f>
        <v>27</v>
      </c>
      <c r="K7" s="22">
        <f>(G7+H7)/E7</f>
        <v>0</v>
      </c>
      <c r="L7" s="22">
        <f>(G7+H7+I7)/E7</f>
        <v>0</v>
      </c>
      <c r="M7" s="23">
        <f>J7/E7</f>
        <v>1.5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73" t="s">
        <v>6</v>
      </c>
      <c r="B8" s="74"/>
      <c r="C8" s="74"/>
      <c r="D8" s="74"/>
      <c r="E8" s="75" t="s">
        <v>7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</row>
    <row r="9" spans="1:29" ht="15.75">
      <c r="A9" s="73"/>
      <c r="B9" s="74"/>
      <c r="C9" s="74"/>
      <c r="D9" s="74"/>
      <c r="E9" s="38">
        <f>Поэлементный!B9</f>
        <v>1</v>
      </c>
      <c r="F9" s="38">
        <f>Поэлементный!C9</f>
        <v>2</v>
      </c>
      <c r="G9" s="38">
        <f>Поэлементный!D9</f>
        <v>3</v>
      </c>
      <c r="H9" s="38">
        <f>Поэлементный!E9</f>
        <v>4</v>
      </c>
      <c r="I9" s="38">
        <f>Поэлементный!F9</f>
        <v>5</v>
      </c>
      <c r="J9" s="38">
        <f>Поэлементный!G9</f>
        <v>6</v>
      </c>
      <c r="K9" s="38">
        <f>Поэлементный!H9</f>
        <v>7</v>
      </c>
      <c r="L9" s="38">
        <f>Поэлементный!I9</f>
        <v>8</v>
      </c>
      <c r="M9" s="38">
        <f>Поэлементный!J9</f>
        <v>9</v>
      </c>
      <c r="N9" s="38">
        <f>Поэлементный!K9</f>
        <v>10</v>
      </c>
      <c r="O9" s="38">
        <f>Поэлементный!L9</f>
        <v>11</v>
      </c>
      <c r="P9" s="38">
        <f>Поэлементный!M9</f>
        <v>12</v>
      </c>
      <c r="Q9" s="38">
        <f>Поэлементный!N9</f>
        <v>13</v>
      </c>
      <c r="R9" s="38">
        <f>Поэлементный!O9</f>
        <v>14</v>
      </c>
      <c r="S9" s="38">
        <f>Поэлементный!P9</f>
        <v>15</v>
      </c>
      <c r="T9" s="38">
        <f>Поэлементный!Q9</f>
        <v>16</v>
      </c>
      <c r="U9" s="38" t="e">
        <f>Поэлементный!#REF!</f>
        <v>#REF!</v>
      </c>
      <c r="V9" s="38" t="e">
        <f>Поэлементный!#REF!</f>
        <v>#REF!</v>
      </c>
      <c r="W9" s="38" t="e">
        <f>Поэлементный!#REF!</f>
        <v>#REF!</v>
      </c>
      <c r="X9" s="38" t="e">
        <f>Поэлементный!#REF!</f>
        <v>#REF!</v>
      </c>
    </row>
    <row r="10" spans="1:29" ht="15.75">
      <c r="A10" s="67" t="str">
        <f>A7</f>
        <v>5а</v>
      </c>
      <c r="B10" s="68"/>
      <c r="C10" s="68"/>
      <c r="D10" s="69"/>
      <c r="E10" s="20">
        <f>Поэлементный!B37</f>
        <v>0</v>
      </c>
      <c r="F10" s="20">
        <f>Поэлементный!C37</f>
        <v>0</v>
      </c>
      <c r="G10" s="20">
        <f>Поэлементный!D37</f>
        <v>0</v>
      </c>
      <c r="H10" s="20">
        <f>Поэлементный!E37</f>
        <v>0</v>
      </c>
      <c r="I10" s="20">
        <f>Поэлементный!F37</f>
        <v>27</v>
      </c>
      <c r="J10" s="20">
        <f>Поэлементный!G37</f>
        <v>0</v>
      </c>
      <c r="K10" s="20">
        <f>Поэлементный!H37</f>
        <v>0</v>
      </c>
      <c r="L10" s="20">
        <f>Поэлементный!I37</f>
        <v>0</v>
      </c>
      <c r="M10" s="20">
        <f>Поэлементный!J37</f>
        <v>0</v>
      </c>
      <c r="N10" s="20">
        <f>Поэлементный!K37</f>
        <v>0</v>
      </c>
      <c r="O10" s="20">
        <f>Поэлементный!L37</f>
        <v>0</v>
      </c>
      <c r="P10" s="20">
        <f>Поэлементный!M37</f>
        <v>0</v>
      </c>
      <c r="Q10" s="20">
        <f>Поэлементный!N37</f>
        <v>0</v>
      </c>
      <c r="R10" s="20">
        <f>Поэлементный!O37</f>
        <v>27</v>
      </c>
      <c r="S10" s="20">
        <f>Поэлементный!P37</f>
        <v>27</v>
      </c>
      <c r="T10" s="20">
        <f>Поэлементный!Q37</f>
        <v>0</v>
      </c>
      <c r="U10" s="20" t="e">
        <f>Поэлементный!#REF!</f>
        <v>#REF!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70"/>
      <c r="B11" s="71"/>
      <c r="C11" s="71"/>
      <c r="D11" s="72"/>
      <c r="E11" s="21">
        <f>E10/$E$7</f>
        <v>0</v>
      </c>
      <c r="F11" s="21">
        <f t="shared" ref="F11:P11" si="0">F10/$E$7</f>
        <v>0</v>
      </c>
      <c r="G11" s="21">
        <f t="shared" si="0"/>
        <v>0</v>
      </c>
      <c r="H11" s="21">
        <f t="shared" si="0"/>
        <v>0</v>
      </c>
      <c r="I11" s="21">
        <f t="shared" si="0"/>
        <v>1.5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Q10/$E$7</f>
        <v>0</v>
      </c>
      <c r="R11" s="21">
        <f t="shared" ref="R11:W11" si="1">R10/$E$7</f>
        <v>1.5</v>
      </c>
      <c r="S11" s="21">
        <f t="shared" si="1"/>
        <v>1.5</v>
      </c>
      <c r="T11" s="21">
        <f t="shared" si="1"/>
        <v>0</v>
      </c>
      <c r="U11" s="21" t="e">
        <f t="shared" si="1"/>
        <v>#REF!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79" t="s">
        <v>28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29" ht="19.899999999999999" customHeight="1">
      <c r="A13" s="82" t="s">
        <v>8</v>
      </c>
      <c r="B13" s="83"/>
      <c r="C13" s="83"/>
      <c r="D13" s="84"/>
      <c r="E13" s="85" t="s">
        <v>26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9" ht="19.899999999999999" customHeight="1">
      <c r="A14" s="78">
        <v>1</v>
      </c>
      <c r="B14" s="78"/>
      <c r="C14" s="78"/>
      <c r="D14" s="7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9" ht="19.899999999999999" customHeight="1">
      <c r="A15" s="65">
        <v>2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9" ht="19.899999999999999" customHeight="1">
      <c r="A16" s="65">
        <v>3</v>
      </c>
      <c r="B16" s="65"/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9.899999999999999" customHeight="1">
      <c r="A17" s="65">
        <v>4</v>
      </c>
      <c r="B17" s="65"/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9.899999999999999" customHeight="1">
      <c r="A18" s="65">
        <v>5</v>
      </c>
      <c r="B18" s="65"/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19.899999999999999" customHeight="1">
      <c r="A19" s="65">
        <v>6</v>
      </c>
      <c r="B19" s="65"/>
      <c r="C19" s="6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9.899999999999999" customHeight="1">
      <c r="A20" s="65">
        <v>7</v>
      </c>
      <c r="B20" s="65"/>
      <c r="C20" s="65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9.899999999999999" customHeight="1">
      <c r="A21" s="65">
        <v>8</v>
      </c>
      <c r="B21" s="65"/>
      <c r="C21" s="65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19.899999999999999" customHeight="1">
      <c r="A22" s="65">
        <v>9</v>
      </c>
      <c r="B22" s="65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9.899999999999999" customHeight="1">
      <c r="A23" s="65">
        <v>10</v>
      </c>
      <c r="B23" s="65"/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9.899999999999999" customHeight="1">
      <c r="A24" s="65">
        <v>11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9.899999999999999" customHeight="1">
      <c r="A25" s="65">
        <v>12</v>
      </c>
      <c r="B25" s="65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19.899999999999999" customHeight="1">
      <c r="A26" s="65">
        <v>13</v>
      </c>
      <c r="B26" s="65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19.899999999999999" customHeight="1">
      <c r="A27" s="65">
        <v>14</v>
      </c>
      <c r="B27" s="65"/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ht="19.899999999999999" customHeight="1">
      <c r="A28" s="65">
        <v>15</v>
      </c>
      <c r="B28" s="65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9.899999999999999" customHeight="1">
      <c r="A29" s="65">
        <v>16</v>
      </c>
      <c r="B29" s="65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19.899999999999999" customHeight="1">
      <c r="A30" s="65">
        <v>17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19.899999999999999" customHeight="1">
      <c r="A31" s="65">
        <v>18</v>
      </c>
      <c r="B31" s="65"/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19.899999999999999" customHeight="1">
      <c r="A32" s="65">
        <v>19</v>
      </c>
      <c r="B32" s="65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19.899999999999999" customHeight="1">
      <c r="A33" s="65">
        <v>20</v>
      </c>
      <c r="B33" s="65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9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="85" zoomScaleNormal="85" workbookViewId="0">
      <selection activeCell="I2" sqref="I2:J2"/>
    </sheetView>
  </sheetViews>
  <sheetFormatPr defaultRowHeight="15"/>
  <sheetData>
    <row r="1" spans="1:18" ht="21" thickBot="1">
      <c r="A1" s="131" t="str">
        <f>Анализ!A2</f>
        <v xml:space="preserve">Анализ ВПР в рамках класса  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133"/>
      <c r="Q1" s="133"/>
      <c r="R1" s="133"/>
    </row>
    <row r="2" spans="1:18" ht="15.75">
      <c r="A2" s="134" t="s">
        <v>14</v>
      </c>
      <c r="B2" s="135"/>
      <c r="C2" s="135"/>
      <c r="D2" s="135"/>
      <c r="E2" s="135"/>
      <c r="F2" s="136"/>
      <c r="H2" t="s">
        <v>27</v>
      </c>
      <c r="I2" s="95"/>
      <c r="J2" s="95"/>
      <c r="K2" s="146"/>
      <c r="L2" s="147"/>
      <c r="M2" s="147"/>
      <c r="N2" s="148"/>
      <c r="O2" s="104" t="str">
        <f>Анализ!O3</f>
        <v>учебный год</v>
      </c>
      <c r="P2" s="104"/>
      <c r="Q2" s="104"/>
      <c r="R2" s="104"/>
    </row>
    <row r="3" spans="1:18" ht="16.5" thickBot="1">
      <c r="A3" s="103" t="s">
        <v>1</v>
      </c>
      <c r="B3" s="104"/>
      <c r="C3" s="104"/>
      <c r="D3" s="104"/>
      <c r="E3" s="104"/>
      <c r="F3" s="104"/>
      <c r="G3" s="140" t="str">
        <f>Анализ!G4</f>
        <v>Иванов Иван Иванович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15.75">
      <c r="A4" s="137" t="s">
        <v>10</v>
      </c>
      <c r="B4" s="138"/>
      <c r="C4" s="138"/>
      <c r="D4" s="138"/>
      <c r="E4" s="138"/>
      <c r="F4" s="138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</row>
    <row r="6" spans="1:18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1:18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1:18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/>
    </row>
    <row r="9" spans="1:18" ht="15.75">
      <c r="A9" s="141" t="s">
        <v>11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2"/>
    </row>
    <row r="10" spans="1:18" ht="15.75" thickBo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</row>
    <row r="11" spans="1:18" ht="15.75" thickBo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</row>
    <row r="12" spans="1:18" ht="15.75" thickBo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</row>
    <row r="13" spans="1:18" ht="15.75" thickBo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</row>
    <row r="14" spans="1:18" ht="15.75" thickBo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1:18" ht="15.75" thickBo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</row>
    <row r="16" spans="1:18" ht="15.75" thickBot="1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</row>
    <row r="17" spans="1:18" ht="15.75" thickBo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15.75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</row>
    <row r="20" spans="1:18" ht="15.75">
      <c r="A20" s="125" t="s">
        <v>22</v>
      </c>
      <c r="B20" s="126"/>
      <c r="C20" s="121" t="s">
        <v>20</v>
      </c>
      <c r="D20" s="121"/>
      <c r="E20" s="121"/>
      <c r="F20" s="121"/>
      <c r="G20" s="121"/>
      <c r="H20" s="121"/>
      <c r="I20" s="121"/>
      <c r="J20" s="122" t="s">
        <v>22</v>
      </c>
      <c r="K20" s="123"/>
      <c r="L20" s="124" t="s">
        <v>21</v>
      </c>
      <c r="M20" s="122"/>
      <c r="N20" s="122"/>
      <c r="O20" s="122"/>
      <c r="P20" s="122"/>
      <c r="Q20" s="122"/>
      <c r="R20" s="123"/>
    </row>
    <row r="21" spans="1:18" ht="15.75">
      <c r="A21" s="111"/>
      <c r="B21" s="111"/>
      <c r="C21" s="112"/>
      <c r="D21" s="112"/>
      <c r="E21" s="112"/>
      <c r="F21" s="112"/>
      <c r="G21" s="112"/>
      <c r="H21" s="112"/>
      <c r="I21" s="112"/>
      <c r="J21" s="113"/>
      <c r="K21" s="114"/>
      <c r="L21" s="127"/>
      <c r="M21" s="113"/>
      <c r="N21" s="113"/>
      <c r="O21" s="113"/>
      <c r="P21" s="113"/>
      <c r="Q21" s="113"/>
      <c r="R21" s="114"/>
    </row>
    <row r="22" spans="1:18" ht="15.75">
      <c r="A22" s="111"/>
      <c r="B22" s="111"/>
      <c r="C22" s="112"/>
      <c r="D22" s="112"/>
      <c r="E22" s="112"/>
      <c r="F22" s="112"/>
      <c r="G22" s="112"/>
      <c r="H22" s="112"/>
      <c r="I22" s="112"/>
      <c r="J22" s="113"/>
      <c r="K22" s="114"/>
      <c r="L22" s="127"/>
      <c r="M22" s="113"/>
      <c r="N22" s="113"/>
      <c r="O22" s="113"/>
      <c r="P22" s="113"/>
      <c r="Q22" s="113"/>
      <c r="R22" s="114"/>
    </row>
    <row r="23" spans="1:18" ht="15.75">
      <c r="A23" s="111"/>
      <c r="B23" s="111"/>
      <c r="C23" s="112"/>
      <c r="D23" s="112"/>
      <c r="E23" s="112"/>
      <c r="F23" s="112"/>
      <c r="G23" s="112"/>
      <c r="H23" s="112"/>
      <c r="I23" s="112"/>
      <c r="J23" s="113"/>
      <c r="K23" s="114"/>
      <c r="L23" s="127"/>
      <c r="M23" s="113"/>
      <c r="N23" s="113"/>
      <c r="O23" s="113"/>
      <c r="P23" s="113"/>
      <c r="Q23" s="113"/>
      <c r="R23" s="114"/>
    </row>
    <row r="24" spans="1:18" ht="15.75">
      <c r="A24" s="111"/>
      <c r="B24" s="111"/>
      <c r="C24" s="112"/>
      <c r="D24" s="112"/>
      <c r="E24" s="112"/>
      <c r="F24" s="112"/>
      <c r="G24" s="112"/>
      <c r="H24" s="112"/>
      <c r="I24" s="112"/>
      <c r="J24" s="113"/>
      <c r="K24" s="114"/>
      <c r="L24" s="127"/>
      <c r="M24" s="113"/>
      <c r="N24" s="113"/>
      <c r="O24" s="113"/>
      <c r="P24" s="113"/>
      <c r="Q24" s="113"/>
      <c r="R24" s="114"/>
    </row>
    <row r="25" spans="1:18" ht="15.75">
      <c r="A25" s="111"/>
      <c r="B25" s="111"/>
      <c r="C25" s="112"/>
      <c r="D25" s="112"/>
      <c r="E25" s="112"/>
      <c r="F25" s="112"/>
      <c r="G25" s="112"/>
      <c r="H25" s="112"/>
      <c r="I25" s="112"/>
      <c r="J25" s="113"/>
      <c r="K25" s="114"/>
      <c r="L25" s="127"/>
      <c r="M25" s="113"/>
      <c r="N25" s="113"/>
      <c r="O25" s="113"/>
      <c r="P25" s="113"/>
      <c r="Q25" s="113"/>
      <c r="R25" s="114"/>
    </row>
    <row r="26" spans="1:18" ht="15.75">
      <c r="A26" s="111"/>
      <c r="B26" s="111"/>
      <c r="C26" s="112"/>
      <c r="D26" s="112"/>
      <c r="E26" s="112"/>
      <c r="F26" s="112"/>
      <c r="G26" s="112"/>
      <c r="H26" s="112"/>
      <c r="I26" s="112"/>
      <c r="J26" s="113"/>
      <c r="K26" s="114"/>
      <c r="L26" s="127"/>
      <c r="M26" s="113"/>
      <c r="N26" s="113"/>
      <c r="O26" s="113"/>
      <c r="P26" s="113"/>
      <c r="Q26" s="113"/>
      <c r="R26" s="114"/>
    </row>
    <row r="27" spans="1:18" ht="15.75">
      <c r="A27" s="111"/>
      <c r="B27" s="111"/>
      <c r="C27" s="112"/>
      <c r="D27" s="112"/>
      <c r="E27" s="112"/>
      <c r="F27" s="112"/>
      <c r="G27" s="112"/>
      <c r="H27" s="112"/>
      <c r="I27" s="112"/>
      <c r="J27" s="113"/>
      <c r="K27" s="114"/>
      <c r="L27" s="127"/>
      <c r="M27" s="113"/>
      <c r="N27" s="113"/>
      <c r="O27" s="113"/>
      <c r="P27" s="113"/>
      <c r="Q27" s="113"/>
      <c r="R27" s="114"/>
    </row>
    <row r="28" spans="1:18" ht="15.75">
      <c r="A28" s="111"/>
      <c r="B28" s="111"/>
      <c r="C28" s="112"/>
      <c r="D28" s="112"/>
      <c r="E28" s="112"/>
      <c r="F28" s="112"/>
      <c r="G28" s="112"/>
      <c r="H28" s="112"/>
      <c r="I28" s="112"/>
      <c r="J28" s="113"/>
      <c r="K28" s="114"/>
      <c r="L28" s="127"/>
      <c r="M28" s="113"/>
      <c r="N28" s="113"/>
      <c r="O28" s="113"/>
      <c r="P28" s="113"/>
      <c r="Q28" s="113"/>
      <c r="R28" s="114"/>
    </row>
    <row r="29" spans="1:18" ht="15.75">
      <c r="A29" s="111"/>
      <c r="B29" s="111"/>
      <c r="C29" s="112"/>
      <c r="D29" s="112"/>
      <c r="E29" s="112"/>
      <c r="F29" s="112"/>
      <c r="G29" s="112"/>
      <c r="H29" s="112"/>
      <c r="I29" s="112"/>
      <c r="J29" s="113"/>
      <c r="K29" s="114"/>
      <c r="L29" s="127"/>
      <c r="M29" s="113"/>
      <c r="N29" s="113"/>
      <c r="O29" s="113"/>
      <c r="P29" s="113"/>
      <c r="Q29" s="113"/>
      <c r="R29" s="114"/>
    </row>
    <row r="30" spans="1:18" ht="15.75">
      <c r="A30" s="111"/>
      <c r="B30" s="111"/>
      <c r="C30" s="112"/>
      <c r="D30" s="112"/>
      <c r="E30" s="112"/>
      <c r="F30" s="112"/>
      <c r="G30" s="112"/>
      <c r="H30" s="112"/>
      <c r="I30" s="112"/>
      <c r="J30" s="113"/>
      <c r="K30" s="114"/>
      <c r="L30" s="127"/>
      <c r="M30" s="113"/>
      <c r="N30" s="113"/>
      <c r="O30" s="113"/>
      <c r="P30" s="113"/>
      <c r="Q30" s="113"/>
      <c r="R30" s="114"/>
    </row>
    <row r="31" spans="1:18" ht="15.75">
      <c r="A31" s="111"/>
      <c r="B31" s="111"/>
      <c r="C31" s="112"/>
      <c r="D31" s="112"/>
      <c r="E31" s="112"/>
      <c r="F31" s="112"/>
      <c r="G31" s="112"/>
      <c r="H31" s="112"/>
      <c r="I31" s="112"/>
      <c r="J31" s="113"/>
      <c r="K31" s="114"/>
      <c r="L31" s="127"/>
      <c r="M31" s="113"/>
      <c r="N31" s="113"/>
      <c r="O31" s="113"/>
      <c r="P31" s="113"/>
      <c r="Q31" s="113"/>
      <c r="R31" s="114"/>
    </row>
    <row r="32" spans="1:18" ht="15.75">
      <c r="A32" s="111"/>
      <c r="B32" s="111"/>
      <c r="C32" s="112"/>
      <c r="D32" s="112"/>
      <c r="E32" s="112"/>
      <c r="F32" s="112"/>
      <c r="G32" s="112"/>
      <c r="H32" s="112"/>
      <c r="I32" s="112"/>
      <c r="J32" s="113"/>
      <c r="K32" s="114"/>
      <c r="L32" s="127"/>
      <c r="M32" s="113"/>
      <c r="N32" s="113"/>
      <c r="O32" s="113"/>
      <c r="P32" s="113"/>
      <c r="Q32" s="113"/>
      <c r="R32" s="114"/>
    </row>
  </sheetData>
  <mergeCells count="75"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H26" sqref="H26"/>
    </sheetView>
  </sheetViews>
  <sheetFormatPr defaultRowHeight="15"/>
  <sheetData>
    <row r="1" spans="1:12" ht="18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>
      <c r="A2" s="46"/>
    </row>
    <row r="3" spans="1:12" ht="18.75">
      <c r="A3" s="154" t="s">
        <v>39</v>
      </c>
      <c r="B3" s="47"/>
      <c r="C3" s="157" t="s">
        <v>40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8.75">
      <c r="A4" s="155"/>
      <c r="B4" s="48"/>
      <c r="C4" s="49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</row>
    <row r="5" spans="1:12" ht="18.75">
      <c r="A5" s="155"/>
      <c r="B5" s="51" t="s">
        <v>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>
      <c r="A6" s="156"/>
      <c r="B6" s="52" t="s">
        <v>42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8.75">
      <c r="A7" s="53">
        <v>1</v>
      </c>
      <c r="B7" s="54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8.75">
      <c r="A8" s="53">
        <v>2</v>
      </c>
      <c r="B8" s="55" t="s">
        <v>44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.75">
      <c r="A9" s="53">
        <v>3</v>
      </c>
      <c r="B9" s="55" t="s">
        <v>45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8.75">
      <c r="A10" s="53">
        <v>4</v>
      </c>
      <c r="B10" s="151" t="s">
        <v>46</v>
      </c>
      <c r="C10" s="152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8.75">
      <c r="A11" s="53">
        <v>5</v>
      </c>
      <c r="B11" s="55" t="s"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8.75">
      <c r="A12" s="53">
        <v>6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.75">
      <c r="A13" s="53">
        <v>7</v>
      </c>
      <c r="B13" s="55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8.75">
      <c r="A14" s="53">
        <v>8</v>
      </c>
      <c r="B14" s="55" t="s">
        <v>18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8.75">
      <c r="A15" s="53">
        <v>9</v>
      </c>
      <c r="B15" s="55" t="s">
        <v>18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8.75">
      <c r="A16" s="53">
        <v>10</v>
      </c>
      <c r="B16" s="55" t="s">
        <v>18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">
      <c r="A17" s="46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2020-12-23T15:19:42Z</dcterms:modified>
</cp:coreProperties>
</file>