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colors4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 activeTab="2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Анализ!$A$2:$Y$37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3" l="1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10" i="3"/>
  <c r="C34" i="3" l="1"/>
  <c r="D34" i="3"/>
  <c r="E34" i="3"/>
  <c r="F34" i="3"/>
  <c r="G34" i="3"/>
  <c r="H34" i="3"/>
  <c r="I34" i="3"/>
  <c r="J34" i="3"/>
  <c r="B34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E9" i="1"/>
  <c r="P11" i="3" l="1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10" i="3"/>
  <c r="N5" i="3" l="1"/>
  <c r="J7" i="1" s="1"/>
  <c r="N4" i="3"/>
  <c r="I7" i="1" s="1"/>
  <c r="N3" i="3"/>
  <c r="H7" i="1" s="1"/>
  <c r="N2" i="3"/>
  <c r="G7" i="1" s="1"/>
  <c r="O11" i="3" l="1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10" i="3"/>
  <c r="R36" i="3" l="1"/>
  <c r="Q36" i="3"/>
  <c r="P36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L10" i="3" l="1"/>
  <c r="S9" i="3" s="1"/>
  <c r="O2" i="2"/>
  <c r="A1" i="2"/>
  <c r="L12" i="3" l="1"/>
  <c r="S11" i="3" s="1"/>
  <c r="L14" i="3"/>
  <c r="S13" i="3" s="1"/>
  <c r="L16" i="3"/>
  <c r="S15" i="3" s="1"/>
  <c r="L18" i="3"/>
  <c r="S17" i="3" s="1"/>
  <c r="L20" i="3"/>
  <c r="S19" i="3" s="1"/>
  <c r="L22" i="3"/>
  <c r="S21" i="3" s="1"/>
  <c r="L24" i="3"/>
  <c r="S23" i="3" s="1"/>
  <c r="L26" i="3"/>
  <c r="S25" i="3" s="1"/>
  <c r="L28" i="3"/>
  <c r="S27" i="3" s="1"/>
  <c r="L30" i="3"/>
  <c r="S29" i="3" s="1"/>
  <c r="L32" i="3"/>
  <c r="S31" i="3" s="1"/>
  <c r="S33" i="3"/>
  <c r="L11" i="3"/>
  <c r="S10" i="3" s="1"/>
  <c r="L13" i="3"/>
  <c r="S12" i="3" s="1"/>
  <c r="L15" i="3"/>
  <c r="S14" i="3" s="1"/>
  <c r="L17" i="3"/>
  <c r="S16" i="3" s="1"/>
  <c r="L19" i="3"/>
  <c r="S18" i="3" s="1"/>
  <c r="L21" i="3"/>
  <c r="S20" i="3" s="1"/>
  <c r="L23" i="3"/>
  <c r="S22" i="3" s="1"/>
  <c r="L25" i="3"/>
  <c r="S24" i="3" s="1"/>
  <c r="L27" i="3"/>
  <c r="S26" i="3" s="1"/>
  <c r="L29" i="3"/>
  <c r="S28" i="3" s="1"/>
  <c r="L31" i="3"/>
  <c r="S30" i="3" s="1"/>
  <c r="L33" i="3"/>
  <c r="S32" i="3" s="1"/>
  <c r="X10" i="1"/>
  <c r="W10" i="1"/>
  <c r="F10" i="1"/>
  <c r="H10" i="1"/>
  <c r="J10" i="1"/>
  <c r="L10" i="1"/>
  <c r="N10" i="1"/>
  <c r="P10" i="1"/>
  <c r="T10" i="1"/>
  <c r="K10" i="1"/>
  <c r="M10" i="1"/>
  <c r="S10" i="1"/>
  <c r="V10" i="1"/>
  <c r="U10" i="1"/>
  <c r="R10" i="1"/>
  <c r="I10" i="1"/>
  <c r="G10" i="1"/>
  <c r="O10" i="1"/>
  <c r="Q10" i="1"/>
  <c r="E10" i="1"/>
  <c r="A10" i="1"/>
  <c r="O11" i="1" l="1"/>
  <c r="R11" i="1"/>
  <c r="T11" i="1"/>
  <c r="V11" i="1"/>
  <c r="S11" i="1"/>
  <c r="U11" i="1"/>
  <c r="W11" i="1"/>
  <c r="M7" i="1"/>
  <c r="F11" i="1"/>
  <c r="N11" i="1"/>
  <c r="K7" i="1"/>
  <c r="J11" i="1"/>
  <c r="X11" i="1"/>
  <c r="H11" i="1"/>
  <c r="P11" i="1"/>
  <c r="L11" i="1"/>
  <c r="E11" i="1"/>
  <c r="I11" i="1"/>
  <c r="M11" i="1"/>
  <c r="Q11" i="1"/>
  <c r="L7" i="1"/>
  <c r="G11" i="1"/>
  <c r="K11" i="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K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K10" authorId="1">
      <text>
        <r>
          <rPr>
            <b/>
            <sz val="9"/>
            <color indexed="81"/>
            <rFont val="Tahoma"/>
            <charset val="1"/>
          </rPr>
          <t>автоматический подсчет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<sst xmlns="http://schemas.openxmlformats.org/spreadsheetml/2006/main" count="71" uniqueCount="46">
  <si>
    <t>учебный год</t>
  </si>
  <si>
    <t>Учитель</t>
  </si>
  <si>
    <t>Дата проведения</t>
  </si>
  <si>
    <t>Класс</t>
  </si>
  <si>
    <t>По списку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</si>
  <si>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</si>
  <si>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</si>
  <si>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</si>
  <si>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</si>
  <si>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</si>
  <si>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</si>
  <si>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</si>
  <si>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</si>
  <si>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</si>
  <si>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</si>
  <si>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</si>
  <si>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</si>
  <si>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</si>
  <si>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</si>
  <si>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поставьте 1 если задание выполнено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</si>
  <si>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</si>
  <si>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</si>
  <si>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</si>
  <si>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</si>
  <si>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</si>
  <si>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</si>
  <si>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</si>
  <si>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</si>
  <si>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</si>
  <si>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</si>
  <si>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</si>
  <si>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</si>
  <si>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</si>
  <si>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</si>
  <si>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</si>
  <si>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</si>
  <si>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Поэлементный анализ ВПР  класс 8 А  обществознание</t>
  </si>
  <si>
    <t xml:space="preserve">ОЛ </t>
  </si>
  <si>
    <r>
      <t>Диагностическая карта учащихся 8</t>
    </r>
    <r>
      <rPr>
        <b/>
        <sz val="14"/>
        <color rgb="FFFF0000"/>
        <rFont val="Arial Narrow"/>
        <family val="2"/>
        <charset val="204"/>
      </rPr>
      <t>а</t>
    </r>
    <r>
      <rPr>
        <b/>
        <sz val="14"/>
        <color theme="1"/>
        <rFont val="Arial Narrow"/>
        <family val="2"/>
        <charset val="204"/>
      </rPr>
      <t xml:space="preserve"> класса</t>
    </r>
  </si>
  <si>
    <t>8 А</t>
  </si>
  <si>
    <t>Обществознание</t>
  </si>
  <si>
    <t>Боглаевская Ольга Станиславовна</t>
  </si>
  <si>
    <t>психологическое состояние</t>
  </si>
  <si>
    <t>Многие учащиеся не смогли составить рассказ о трудовой деятельности по профессии, которая хорошо знакома обучающимся. Не смогли ответить на все 4 вопроса</t>
  </si>
  <si>
    <t>Многие не согли объяснить смысл высказывания и обосновать свое мнение.</t>
  </si>
  <si>
    <t>недостаточно хорошо знают виды глобальных проблем.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</si>
</sst>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rgb="FFFF0000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29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0" fontId="1" fillId="8" borderId="15" xfId="0" applyFont="1" applyFill="1" applyBorder="1" applyAlignment="1" applyProtection="1">
      <alignment horizontal="center"/>
      <protection locked="0"/>
    </xf>
    <xf numFmtId="9" fontId="6" fillId="8" borderId="23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4" borderId="38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9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20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6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2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4" fillId="0" borderId="39" xfId="0" applyFont="1" applyBorder="1"/>
    <xf numFmtId="0" fontId="14" fillId="0" borderId="15" xfId="0" applyFont="1" applyBorder="1" applyAlignment="1">
      <alignment horizontal="center" vertical="center"/>
    </xf>
    <xf numFmtId="0" fontId="14" fillId="0" borderId="8" xfId="0" applyFont="1" applyBorder="1"/>
    <xf numFmtId="0" fontId="14" fillId="0" borderId="15" xfId="0" applyFont="1" applyBorder="1"/>
    <xf numFmtId="9" fontId="4" fillId="10" borderId="15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horizontal="center" wrapText="1"/>
      <protection locked="0" hidden="1"/>
    </xf>
    <xf numFmtId="0" fontId="4" fillId="3" borderId="26" xfId="0" applyFont="1" applyFill="1" applyBorder="1" applyAlignment="1" applyProtection="1">
      <alignment horizontal="center" vertical="center" wrapText="1"/>
    </xf>
    <xf numFmtId="0" fontId="2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5" borderId="0" xfId="0" applyFont="1" applyFill="1" applyAlignment="1">
      <alignment horizontal="center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9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29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0" xfId="0" applyFont="1" applyFill="1" applyBorder="1" applyAlignment="1">
      <alignment horizontal="center"/>
    </xf>
    <xf numFmtId="0" fontId="14" fillId="6" borderId="31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4" fillId="5" borderId="29" xfId="0" applyFont="1" applyFill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35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22" fillId="0" borderId="0" xfId="0" applyFont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9"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492E-2"/>
          <c:y val="1.58902099102985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248109668365109E-2"/>
          <c:y val="0.16101984482054998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Поэлементный!$R$9:$R$33</c:f>
              <c:numCache>
                <c:formatCode>General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Поэлементный!$S$9:$S$33</c:f>
              <c:numCache>
                <c:formatCode>0%</c:formatCode>
                <c:ptCount val="25"/>
                <c:pt idx="0">
                  <c:v>0.88888888888888884</c:v>
                </c:pt>
                <c:pt idx="1">
                  <c:v>0.44444444444444442</c:v>
                </c:pt>
                <c:pt idx="2">
                  <c:v>0.77777777777777779</c:v>
                </c:pt>
                <c:pt idx="3">
                  <c:v>0.55555555555555558</c:v>
                </c:pt>
                <c:pt idx="4">
                  <c:v>0.77777777777777779</c:v>
                </c:pt>
                <c:pt idx="5">
                  <c:v>0.44444444444444442</c:v>
                </c:pt>
                <c:pt idx="6">
                  <c:v>0.33333333333333331</c:v>
                </c:pt>
                <c:pt idx="7">
                  <c:v>0.44444444444444442</c:v>
                </c:pt>
                <c:pt idx="8">
                  <c:v>0.44444444444444442</c:v>
                </c:pt>
                <c:pt idx="9">
                  <c:v>0.66666666666666663</c:v>
                </c:pt>
                <c:pt idx="10">
                  <c:v>0.55555555555555558</c:v>
                </c:pt>
                <c:pt idx="11">
                  <c:v>0.33333333333333331</c:v>
                </c:pt>
                <c:pt idx="12">
                  <c:v>0.55555555555555558</c:v>
                </c:pt>
                <c:pt idx="13">
                  <c:v>0.66666666666666663</c:v>
                </c:pt>
                <c:pt idx="14">
                  <c:v>0.55555555555555558</c:v>
                </c:pt>
                <c:pt idx="15">
                  <c:v>0.55555555555555558</c:v>
                </c:pt>
                <c:pt idx="16">
                  <c:v>0.66666666666666663</c:v>
                </c:pt>
                <c:pt idx="17">
                  <c:v>0.33333333333333331</c:v>
                </c:pt>
                <c:pt idx="18">
                  <c:v>1</c:v>
                </c:pt>
                <c:pt idx="19">
                  <c:v>0.22222222222222221</c:v>
                </c:pt>
                <c:pt idx="20">
                  <c:v>0.66666666666666663</c:v>
                </c:pt>
                <c:pt idx="21">
                  <c:v>0.55555555555555558</c:v>
                </c:pt>
                <c:pt idx="22">
                  <c:v>0.77777777777777779</c:v>
                </c:pt>
                <c:pt idx="23">
                  <c:v>0.44444444444444442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559872"/>
        <c:axId val="96561408"/>
      </c:barChart>
      <c:catAx>
        <c:axId val="9655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61408"/>
        <c:crosses val="autoZero"/>
        <c:auto val="1"/>
        <c:lblAlgn val="ctr"/>
        <c:lblOffset val="100"/>
        <c:noMultiLvlLbl val="0"/>
      </c:catAx>
      <c:valAx>
        <c:axId val="9656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5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34902843032768427"/>
          <c:y val="0.4009265924371678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Поэлементный!$P$35:$R$35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Поэлементный!$P$36:$R$36</c:f>
              <c:numCache>
                <c:formatCode>General</c:formatCode>
                <c:ptCount val="3"/>
                <c:pt idx="0">
                  <c:v>2</c:v>
                </c:pt>
                <c:pt idx="1">
                  <c:v>22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578176"/>
        <c:axId val="82719104"/>
      </c:barChart>
      <c:catAx>
        <c:axId val="965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719104"/>
        <c:crosses val="autoZero"/>
        <c:auto val="1"/>
        <c:lblAlgn val="ctr"/>
        <c:lblOffset val="100"/>
        <c:noMultiLvlLbl val="0"/>
      </c:catAx>
      <c:valAx>
        <c:axId val="827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57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1"/>
          <c:w val="0.61949340053388746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2992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0.20833333333333334</c:v>
                </c:pt>
                <c:pt idx="1">
                  <c:v>0.625</c:v>
                </c:pt>
                <c:pt idx="2">
                  <c:v>0.375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15232"/>
        <c:axId val="82817024"/>
      </c:barChart>
      <c:catAx>
        <c:axId val="8281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817024"/>
        <c:crosses val="autoZero"/>
        <c:auto val="1"/>
        <c:lblAlgn val="ctr"/>
        <c:lblOffset val="100"/>
        <c:noMultiLvlLbl val="0"/>
      </c:catAx>
      <c:valAx>
        <c:axId val="828170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281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65"/>
          <c:y val="5.09259259259259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81"/>
          <c:h val="0.72088764946048423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20</c:v>
                </c:pt>
                <c:pt idx="1">
                  <c:v>1</c:v>
                </c:pt>
                <c:pt idx="2">
                  <c:v>23</c:v>
                </c:pt>
                <c:pt idx="3">
                  <c:v>17</c:v>
                </c:pt>
                <c:pt idx="4">
                  <c:v>20</c:v>
                </c:pt>
                <c:pt idx="5">
                  <c:v>10</c:v>
                </c:pt>
                <c:pt idx="6">
                  <c:v>21</c:v>
                </c:pt>
                <c:pt idx="7">
                  <c:v>3</c:v>
                </c:pt>
                <c:pt idx="8">
                  <c:v>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8066816"/>
        <c:axId val="98068352"/>
      </c:barChart>
      <c:catAx>
        <c:axId val="9806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068352"/>
        <c:crosses val="autoZero"/>
        <c:auto val="1"/>
        <c:lblAlgn val="ctr"/>
        <c:lblOffset val="100"/>
        <c:noMultiLvlLbl val="0"/>
      </c:catAx>
      <c:valAx>
        <c:axId val="9806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06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21772</xdr:rowOff>
    </xdr:from>
    <xdr:to>
      <xdr:col>16</xdr:col>
      <xdr:colOff>851647</xdr:colOff>
      <xdr:row>55</xdr:row>
      <xdr:rowOff>156882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4480</xdr:colOff>
      <xdr:row>53</xdr:row>
      <xdr:rowOff>71717</xdr:rowOff>
    </xdr:from>
    <xdr:to>
      <xdr:col>15</xdr:col>
      <xdr:colOff>347382</xdr:colOff>
      <xdr:row>63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22</xdr:row>
      <xdr:rowOff>41564</xdr:rowOff>
    </xdr:from>
    <xdr:to>
      <xdr:col>24</xdr:col>
      <xdr:colOff>55419</xdr:colOff>
      <xdr:row>40</xdr:row>
      <xdr:rowOff>55418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orma%20otcheta%20istoriia%208%20klas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36"/>
  <sheetViews>
    <sheetView topLeftCell="A43" zoomScale="150" zoomScaleNormal="150" workbookViewId="0">
      <selection activeCell="F35" sqref="F35"/>
    </sheetView>
  </sheetViews>
  <sheetFormatPr defaultRowHeight="15" x14ac:dyDescent="0.25"/>
  <cols>
    <col min="1" max="1" width="8.28515625" customWidth="1"/>
    <col min="2" max="10" width="5.7109375" customWidth="1"/>
    <col min="11" max="11" width="17.5703125" customWidth="1"/>
    <col min="12" max="12" width="12.140625" customWidth="1"/>
    <col min="13" max="13" width="11.42578125" customWidth="1"/>
    <col min="14" max="14" width="12.140625" customWidth="1"/>
    <col min="15" max="15" width="15.7109375" customWidth="1"/>
    <col min="16" max="16" width="12.5703125" customWidth="1"/>
    <col min="17" max="17" width="21.7109375" customWidth="1"/>
  </cols>
  <sheetData>
    <row r="2" spans="1:27" ht="21" x14ac:dyDescent="0.35">
      <c r="B2" s="61" t="s">
        <v>36</v>
      </c>
      <c r="C2" s="62"/>
      <c r="D2" s="62"/>
      <c r="E2" s="62"/>
      <c r="F2" s="62"/>
      <c r="G2" s="62"/>
      <c r="H2" s="62"/>
      <c r="I2" s="62"/>
      <c r="J2" s="62"/>
      <c r="K2" s="62"/>
      <c r="M2" s="37">
        <v>5</v>
      </c>
      <c r="N2" s="34">
        <f>COUNTIF(M10:M33,5)</f>
        <v>1</v>
      </c>
    </row>
    <row r="3" spans="1:27" ht="21" x14ac:dyDescent="0.35">
      <c r="B3" s="62"/>
      <c r="C3" s="62"/>
      <c r="D3" s="62"/>
      <c r="E3" s="62"/>
      <c r="F3" s="62"/>
      <c r="G3" s="62"/>
      <c r="H3" s="62"/>
      <c r="I3" s="62"/>
      <c r="J3" s="62"/>
      <c r="K3" s="62"/>
      <c r="M3" s="37">
        <v>4</v>
      </c>
      <c r="N3" s="34">
        <f>COUNTIF(M10:M33,4)</f>
        <v>4</v>
      </c>
    </row>
    <row r="4" spans="1:27" ht="21" x14ac:dyDescent="0.35">
      <c r="B4" s="62"/>
      <c r="C4" s="62"/>
      <c r="D4" s="62"/>
      <c r="E4" s="62"/>
      <c r="F4" s="62"/>
      <c r="G4" s="62"/>
      <c r="H4" s="62"/>
      <c r="I4" s="62"/>
      <c r="J4" s="62"/>
      <c r="K4" s="62"/>
      <c r="M4" s="37">
        <v>3</v>
      </c>
      <c r="N4" s="34">
        <f>COUNTIF(M10:M35,3)</f>
        <v>10</v>
      </c>
    </row>
    <row r="5" spans="1:27" ht="21.75" thickBot="1" x14ac:dyDescent="0.4">
      <c r="M5" s="37">
        <v>2</v>
      </c>
      <c r="N5" s="34">
        <f>COUNTIF(M10:M36,2)</f>
        <v>9</v>
      </c>
    </row>
    <row r="6" spans="1:27" ht="29.25" thickBot="1" x14ac:dyDescent="0.5">
      <c r="D6" s="63" t="s">
        <v>19</v>
      </c>
      <c r="E6" s="62"/>
      <c r="F6" s="62"/>
      <c r="G6" s="62"/>
      <c r="H6" s="62"/>
      <c r="I6" s="62"/>
      <c r="J6" s="62"/>
      <c r="K6" s="27">
        <v>9</v>
      </c>
    </row>
    <row r="7" spans="1:27" x14ac:dyDescent="0.25">
      <c r="D7" s="62"/>
      <c r="E7" s="62"/>
      <c r="F7" s="62"/>
      <c r="G7" s="62"/>
      <c r="H7" s="62"/>
      <c r="I7" s="62"/>
      <c r="J7" s="62"/>
    </row>
    <row r="9" spans="1:27" ht="56.25" x14ac:dyDescent="0.25">
      <c r="A9" s="44" t="s">
        <v>28</v>
      </c>
      <c r="B9" s="19">
        <v>1</v>
      </c>
      <c r="C9" s="19">
        <v>2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58"/>
      <c r="L9" s="58" t="s">
        <v>37</v>
      </c>
      <c r="M9" s="58" t="s">
        <v>26</v>
      </c>
      <c r="N9" s="58" t="s">
        <v>27</v>
      </c>
      <c r="O9" s="58" t="s">
        <v>23</v>
      </c>
      <c r="P9" s="45" t="s">
        <v>24</v>
      </c>
      <c r="Q9" s="57" t="s">
        <v>25</v>
      </c>
      <c r="R9" s="17" t="e">
        <f>#REF!</f>
        <v>#REF!</v>
      </c>
      <c r="S9" s="18">
        <f t="shared" ref="S9:S32" si="0">L10</f>
        <v>0.88888888888888884</v>
      </c>
      <c r="T9" s="17"/>
      <c r="U9" s="17"/>
      <c r="V9" s="30"/>
      <c r="W9" s="30"/>
      <c r="X9" s="30"/>
      <c r="Y9" s="30"/>
      <c r="Z9" s="30"/>
      <c r="AA9" s="30"/>
    </row>
    <row r="10" spans="1:27" ht="15.75" x14ac:dyDescent="0.25">
      <c r="A10" s="43">
        <v>80001</v>
      </c>
      <c r="B10" s="59">
        <v>1</v>
      </c>
      <c r="C10" s="59"/>
      <c r="D10" s="59">
        <v>1</v>
      </c>
      <c r="E10" s="59">
        <v>1</v>
      </c>
      <c r="F10" s="59">
        <v>1</v>
      </c>
      <c r="G10" s="59">
        <v>1</v>
      </c>
      <c r="H10" s="59">
        <v>1</v>
      </c>
      <c r="I10" s="59">
        <v>1</v>
      </c>
      <c r="J10" s="59">
        <v>1</v>
      </c>
      <c r="K10" s="28">
        <f t="shared" ref="K10:K33" si="1">COUNTIF(A10:J10,"1")</f>
        <v>8</v>
      </c>
      <c r="L10" s="29">
        <f>K10/$K$6</f>
        <v>0.88888888888888884</v>
      </c>
      <c r="M10" s="31">
        <v>4</v>
      </c>
      <c r="N10" s="59">
        <v>5</v>
      </c>
      <c r="O10" s="56" t="str">
        <f>IF(M10=N10,"подтвердил",IF(M10&gt;N10,"повысил","понизил"))</f>
        <v>понизил</v>
      </c>
      <c r="P10" s="40">
        <f t="shared" ref="P10:P33" si="2">M10-N10</f>
        <v>-1</v>
      </c>
      <c r="Q10" s="39"/>
      <c r="R10" s="17" t="e">
        <f>#REF!</f>
        <v>#REF!</v>
      </c>
      <c r="S10" s="18">
        <f t="shared" si="0"/>
        <v>0.44444444444444442</v>
      </c>
      <c r="T10" s="17"/>
      <c r="U10" s="17"/>
      <c r="V10" s="30"/>
      <c r="W10" s="30"/>
      <c r="X10" s="30"/>
      <c r="Y10" s="30"/>
      <c r="Z10" s="30"/>
      <c r="AA10" s="30"/>
    </row>
    <row r="11" spans="1:27" ht="15.75" x14ac:dyDescent="0.25">
      <c r="A11" s="43">
        <v>80003</v>
      </c>
      <c r="B11" s="59">
        <v>1</v>
      </c>
      <c r="C11" s="59"/>
      <c r="D11" s="59">
        <v>1</v>
      </c>
      <c r="E11" s="59">
        <v>1</v>
      </c>
      <c r="F11" s="59"/>
      <c r="G11" s="59"/>
      <c r="H11" s="59">
        <v>1</v>
      </c>
      <c r="I11" s="59"/>
      <c r="J11" s="59"/>
      <c r="K11" s="28">
        <f t="shared" si="1"/>
        <v>4</v>
      </c>
      <c r="L11" s="29">
        <f t="shared" ref="L11:L33" si="3">K11/$K$6</f>
        <v>0.44444444444444442</v>
      </c>
      <c r="M11" s="31">
        <v>3</v>
      </c>
      <c r="N11" s="59">
        <v>5</v>
      </c>
      <c r="O11" s="56" t="str">
        <f t="shared" ref="O11:O33" si="4">IF(M11=N11,"подтвердил",IF(M11&gt;N11,"повысил","понизил"))</f>
        <v>понизил</v>
      </c>
      <c r="P11" s="40">
        <f t="shared" si="2"/>
        <v>-2</v>
      </c>
      <c r="Q11" s="39" t="s">
        <v>42</v>
      </c>
      <c r="R11" s="17" t="e">
        <f>#REF!</f>
        <v>#REF!</v>
      </c>
      <c r="S11" s="18">
        <f t="shared" si="0"/>
        <v>0.77777777777777779</v>
      </c>
      <c r="T11" s="17"/>
      <c r="U11" s="17"/>
      <c r="V11" s="30"/>
      <c r="W11" s="30"/>
      <c r="X11" s="30"/>
      <c r="Y11" s="30"/>
      <c r="Z11" s="30"/>
      <c r="AA11" s="30"/>
    </row>
    <row r="12" spans="1:27" ht="15.75" x14ac:dyDescent="0.25">
      <c r="A12" s="43">
        <v>80004</v>
      </c>
      <c r="B12" s="59">
        <v>1</v>
      </c>
      <c r="C12" s="59"/>
      <c r="D12" s="59">
        <v>1</v>
      </c>
      <c r="E12" s="59">
        <v>1</v>
      </c>
      <c r="F12" s="59">
        <v>1</v>
      </c>
      <c r="G12" s="59">
        <v>1</v>
      </c>
      <c r="H12" s="59">
        <v>1</v>
      </c>
      <c r="I12" s="59"/>
      <c r="J12" s="59">
        <v>1</v>
      </c>
      <c r="K12" s="28">
        <f t="shared" si="1"/>
        <v>7</v>
      </c>
      <c r="L12" s="29">
        <f t="shared" si="3"/>
        <v>0.77777777777777779</v>
      </c>
      <c r="M12" s="31">
        <v>4</v>
      </c>
      <c r="N12" s="59">
        <v>4</v>
      </c>
      <c r="O12" s="56" t="str">
        <f t="shared" si="4"/>
        <v>подтвердил</v>
      </c>
      <c r="P12" s="40">
        <f t="shared" si="2"/>
        <v>0</v>
      </c>
      <c r="Q12" s="39"/>
      <c r="R12" s="17" t="e">
        <f>#REF!</f>
        <v>#REF!</v>
      </c>
      <c r="S12" s="18">
        <f t="shared" si="0"/>
        <v>0.55555555555555558</v>
      </c>
      <c r="T12" s="17"/>
      <c r="U12" s="17"/>
      <c r="V12" s="30"/>
      <c r="W12" s="30"/>
      <c r="X12" s="30"/>
      <c r="Y12" s="30"/>
      <c r="Z12" s="30"/>
      <c r="AA12" s="30"/>
    </row>
    <row r="13" spans="1:27" ht="15.75" x14ac:dyDescent="0.25">
      <c r="A13" s="43">
        <v>80005</v>
      </c>
      <c r="B13" s="59">
        <v>1</v>
      </c>
      <c r="C13" s="59"/>
      <c r="D13" s="59">
        <v>1</v>
      </c>
      <c r="E13" s="59">
        <v>1</v>
      </c>
      <c r="F13" s="59">
        <v>1</v>
      </c>
      <c r="G13" s="59">
        <v>1</v>
      </c>
      <c r="H13" s="59"/>
      <c r="I13" s="59"/>
      <c r="J13" s="59"/>
      <c r="K13" s="28">
        <f t="shared" si="1"/>
        <v>5</v>
      </c>
      <c r="L13" s="29">
        <f t="shared" si="3"/>
        <v>0.55555555555555558</v>
      </c>
      <c r="M13" s="31">
        <v>3</v>
      </c>
      <c r="N13" s="59">
        <v>4</v>
      </c>
      <c r="O13" s="56" t="str">
        <f t="shared" si="4"/>
        <v>понизил</v>
      </c>
      <c r="P13" s="40">
        <f t="shared" si="2"/>
        <v>-1</v>
      </c>
      <c r="Q13" s="39"/>
      <c r="R13" s="17" t="e">
        <f>#REF!</f>
        <v>#REF!</v>
      </c>
      <c r="S13" s="18">
        <f t="shared" si="0"/>
        <v>0.77777777777777779</v>
      </c>
      <c r="T13" s="17"/>
      <c r="U13" s="17"/>
      <c r="V13" s="30"/>
      <c r="W13" s="30"/>
      <c r="X13" s="30"/>
      <c r="Y13" s="30"/>
      <c r="Z13" s="30"/>
      <c r="AA13" s="30"/>
    </row>
    <row r="14" spans="1:27" ht="15.75" x14ac:dyDescent="0.25">
      <c r="A14" s="43">
        <v>80006</v>
      </c>
      <c r="B14" s="59">
        <v>1</v>
      </c>
      <c r="C14" s="59"/>
      <c r="D14" s="59">
        <v>1</v>
      </c>
      <c r="E14" s="59">
        <v>1</v>
      </c>
      <c r="F14" s="59">
        <v>1</v>
      </c>
      <c r="G14" s="59">
        <v>1</v>
      </c>
      <c r="H14" s="59">
        <v>1</v>
      </c>
      <c r="I14" s="59"/>
      <c r="J14" s="59">
        <v>1</v>
      </c>
      <c r="K14" s="28">
        <f t="shared" si="1"/>
        <v>7</v>
      </c>
      <c r="L14" s="29">
        <f t="shared" si="3"/>
        <v>0.77777777777777779</v>
      </c>
      <c r="M14" s="31">
        <v>3</v>
      </c>
      <c r="N14" s="59">
        <v>5</v>
      </c>
      <c r="O14" s="56" t="str">
        <f t="shared" si="4"/>
        <v>понизил</v>
      </c>
      <c r="P14" s="40">
        <f t="shared" si="2"/>
        <v>-2</v>
      </c>
      <c r="Q14" s="39" t="s">
        <v>42</v>
      </c>
      <c r="R14" s="17" t="e">
        <f>#REF!</f>
        <v>#REF!</v>
      </c>
      <c r="S14" s="18">
        <f t="shared" si="0"/>
        <v>0.44444444444444442</v>
      </c>
      <c r="T14" s="17"/>
      <c r="U14" s="17"/>
      <c r="V14" s="30"/>
      <c r="W14" s="30"/>
      <c r="X14" s="30"/>
      <c r="Y14" s="30"/>
      <c r="Z14" s="30"/>
      <c r="AA14" s="30"/>
    </row>
    <row r="15" spans="1:27" ht="15.75" x14ac:dyDescent="0.25">
      <c r="A15" s="43">
        <v>80008</v>
      </c>
      <c r="B15" s="59">
        <v>1</v>
      </c>
      <c r="C15" s="59"/>
      <c r="D15" s="59">
        <v>1</v>
      </c>
      <c r="E15" s="59"/>
      <c r="F15" s="59">
        <v>1</v>
      </c>
      <c r="G15" s="59"/>
      <c r="H15" s="59">
        <v>1</v>
      </c>
      <c r="I15" s="59"/>
      <c r="J15" s="59"/>
      <c r="K15" s="28">
        <f t="shared" si="1"/>
        <v>4</v>
      </c>
      <c r="L15" s="29">
        <f t="shared" si="3"/>
        <v>0.44444444444444442</v>
      </c>
      <c r="M15" s="31">
        <v>3</v>
      </c>
      <c r="N15" s="59">
        <v>5</v>
      </c>
      <c r="O15" s="56" t="str">
        <f t="shared" si="4"/>
        <v>понизил</v>
      </c>
      <c r="P15" s="40">
        <f t="shared" si="2"/>
        <v>-2</v>
      </c>
      <c r="Q15" s="39" t="s">
        <v>42</v>
      </c>
      <c r="R15" s="17" t="e">
        <f>#REF!</f>
        <v>#REF!</v>
      </c>
      <c r="S15" s="18">
        <f t="shared" si="0"/>
        <v>0.33333333333333331</v>
      </c>
      <c r="T15" s="17"/>
      <c r="U15" s="17"/>
      <c r="V15" s="30"/>
      <c r="W15" s="30"/>
      <c r="X15" s="30"/>
      <c r="Y15" s="30"/>
      <c r="Z15" s="30"/>
      <c r="AA15" s="30"/>
    </row>
    <row r="16" spans="1:27" ht="15.75" x14ac:dyDescent="0.25">
      <c r="A16" s="43">
        <v>80010</v>
      </c>
      <c r="B16" s="59">
        <v>1</v>
      </c>
      <c r="C16" s="59"/>
      <c r="D16" s="59">
        <v>1</v>
      </c>
      <c r="E16" s="59"/>
      <c r="F16" s="59">
        <v>1</v>
      </c>
      <c r="G16" s="59"/>
      <c r="H16" s="59"/>
      <c r="I16" s="59"/>
      <c r="J16" s="59"/>
      <c r="K16" s="28">
        <f t="shared" si="1"/>
        <v>3</v>
      </c>
      <c r="L16" s="29">
        <f t="shared" si="3"/>
        <v>0.33333333333333331</v>
      </c>
      <c r="M16" s="31">
        <v>3</v>
      </c>
      <c r="N16" s="59">
        <v>5</v>
      </c>
      <c r="O16" s="56" t="str">
        <f t="shared" si="4"/>
        <v>понизил</v>
      </c>
      <c r="P16" s="40">
        <f t="shared" si="2"/>
        <v>-2</v>
      </c>
      <c r="Q16" s="39" t="s">
        <v>42</v>
      </c>
      <c r="R16" s="17" t="e">
        <f>#REF!</f>
        <v>#REF!</v>
      </c>
      <c r="S16" s="18">
        <f t="shared" si="0"/>
        <v>0.44444444444444442</v>
      </c>
      <c r="T16" s="17"/>
      <c r="U16" s="17"/>
      <c r="V16" s="30"/>
      <c r="W16" s="30"/>
      <c r="X16" s="30"/>
      <c r="Y16" s="30"/>
      <c r="Z16" s="30"/>
      <c r="AA16" s="30"/>
    </row>
    <row r="17" spans="1:27" ht="15.75" x14ac:dyDescent="0.25">
      <c r="A17" s="43">
        <v>80011</v>
      </c>
      <c r="B17" s="59">
        <v>1</v>
      </c>
      <c r="C17" s="59"/>
      <c r="D17" s="59">
        <v>1</v>
      </c>
      <c r="E17" s="59"/>
      <c r="F17" s="59">
        <v>1</v>
      </c>
      <c r="G17" s="59"/>
      <c r="H17" s="59">
        <v>1</v>
      </c>
      <c r="I17" s="59"/>
      <c r="J17" s="59"/>
      <c r="K17" s="28">
        <f t="shared" si="1"/>
        <v>4</v>
      </c>
      <c r="L17" s="29">
        <f t="shared" si="3"/>
        <v>0.44444444444444442</v>
      </c>
      <c r="M17" s="31">
        <v>2</v>
      </c>
      <c r="N17" s="59">
        <v>5</v>
      </c>
      <c r="O17" s="56" t="str">
        <f t="shared" si="4"/>
        <v>понизил</v>
      </c>
      <c r="P17" s="40">
        <f t="shared" si="2"/>
        <v>-3</v>
      </c>
      <c r="Q17" s="39" t="s">
        <v>42</v>
      </c>
      <c r="R17" s="17" t="e">
        <f>#REF!</f>
        <v>#REF!</v>
      </c>
      <c r="S17" s="18">
        <f t="shared" si="0"/>
        <v>0.44444444444444442</v>
      </c>
      <c r="T17" s="17"/>
      <c r="U17" s="17"/>
      <c r="V17" s="30"/>
      <c r="W17" s="30"/>
      <c r="X17" s="30"/>
      <c r="Y17" s="30"/>
      <c r="Z17" s="30"/>
      <c r="AA17" s="30"/>
    </row>
    <row r="18" spans="1:27" ht="15.75" x14ac:dyDescent="0.25">
      <c r="A18" s="43">
        <v>80012</v>
      </c>
      <c r="B18" s="59"/>
      <c r="C18" s="59"/>
      <c r="D18" s="59">
        <v>1</v>
      </c>
      <c r="E18" s="59">
        <v>1</v>
      </c>
      <c r="F18" s="59"/>
      <c r="G18" s="59">
        <v>1</v>
      </c>
      <c r="H18" s="59">
        <v>1</v>
      </c>
      <c r="I18" s="59"/>
      <c r="J18" s="59"/>
      <c r="K18" s="28">
        <f t="shared" si="1"/>
        <v>4</v>
      </c>
      <c r="L18" s="29">
        <f t="shared" si="3"/>
        <v>0.44444444444444442</v>
      </c>
      <c r="M18" s="31">
        <v>2</v>
      </c>
      <c r="N18" s="59">
        <v>5</v>
      </c>
      <c r="O18" s="56" t="str">
        <f t="shared" si="4"/>
        <v>понизил</v>
      </c>
      <c r="P18" s="40">
        <f t="shared" si="2"/>
        <v>-3</v>
      </c>
      <c r="Q18" s="39" t="s">
        <v>42</v>
      </c>
      <c r="R18" s="17" t="e">
        <f>#REF!</f>
        <v>#REF!</v>
      </c>
      <c r="S18" s="18">
        <f t="shared" si="0"/>
        <v>0.66666666666666663</v>
      </c>
      <c r="T18" s="17"/>
      <c r="U18" s="17"/>
      <c r="V18" s="30"/>
      <c r="W18" s="30"/>
      <c r="X18" s="30"/>
      <c r="Y18" s="30"/>
      <c r="Z18" s="30"/>
      <c r="AA18" s="30"/>
    </row>
    <row r="19" spans="1:27" ht="15.75" x14ac:dyDescent="0.25">
      <c r="A19" s="43">
        <v>80013</v>
      </c>
      <c r="B19" s="59"/>
      <c r="C19" s="59"/>
      <c r="D19" s="59">
        <v>1</v>
      </c>
      <c r="E19" s="59">
        <v>1</v>
      </c>
      <c r="F19" s="59">
        <v>1</v>
      </c>
      <c r="G19" s="59">
        <v>1</v>
      </c>
      <c r="H19" s="59">
        <v>1</v>
      </c>
      <c r="I19" s="59"/>
      <c r="J19" s="59">
        <v>1</v>
      </c>
      <c r="K19" s="28">
        <f t="shared" si="1"/>
        <v>6</v>
      </c>
      <c r="L19" s="29">
        <f t="shared" si="3"/>
        <v>0.66666666666666663</v>
      </c>
      <c r="M19" s="31">
        <v>3</v>
      </c>
      <c r="N19" s="59">
        <v>5</v>
      </c>
      <c r="O19" s="56" t="str">
        <f t="shared" si="4"/>
        <v>понизил</v>
      </c>
      <c r="P19" s="40">
        <f t="shared" si="2"/>
        <v>-2</v>
      </c>
      <c r="Q19" s="39" t="s">
        <v>42</v>
      </c>
      <c r="R19" s="17" t="e">
        <f>#REF!</f>
        <v>#REF!</v>
      </c>
      <c r="S19" s="18">
        <f t="shared" si="0"/>
        <v>0.55555555555555558</v>
      </c>
      <c r="T19" s="17"/>
      <c r="U19" s="17"/>
      <c r="V19" s="30"/>
      <c r="W19" s="30"/>
      <c r="X19" s="30"/>
      <c r="Y19" s="30"/>
      <c r="Z19" s="30"/>
      <c r="AA19" s="30"/>
    </row>
    <row r="20" spans="1:27" ht="15.75" x14ac:dyDescent="0.25">
      <c r="A20" s="43">
        <v>80015</v>
      </c>
      <c r="B20" s="59">
        <v>1</v>
      </c>
      <c r="C20" s="59"/>
      <c r="D20" s="59">
        <v>1</v>
      </c>
      <c r="E20" s="59"/>
      <c r="F20" s="59">
        <v>1</v>
      </c>
      <c r="G20" s="59"/>
      <c r="H20" s="59">
        <v>1</v>
      </c>
      <c r="I20" s="59"/>
      <c r="J20" s="59">
        <v>1</v>
      </c>
      <c r="K20" s="28">
        <f t="shared" si="1"/>
        <v>5</v>
      </c>
      <c r="L20" s="29">
        <f t="shared" si="3"/>
        <v>0.55555555555555558</v>
      </c>
      <c r="M20" s="31">
        <v>3</v>
      </c>
      <c r="N20" s="59">
        <v>5</v>
      </c>
      <c r="O20" s="56" t="str">
        <f t="shared" si="4"/>
        <v>понизил</v>
      </c>
      <c r="P20" s="40">
        <f t="shared" si="2"/>
        <v>-2</v>
      </c>
      <c r="Q20" s="39" t="s">
        <v>42</v>
      </c>
      <c r="R20" s="17" t="e">
        <f>#REF!</f>
        <v>#REF!</v>
      </c>
      <c r="S20" s="18">
        <f t="shared" si="0"/>
        <v>0.33333333333333331</v>
      </c>
      <c r="T20" s="17"/>
      <c r="U20" s="17"/>
      <c r="V20" s="30"/>
      <c r="W20" s="30"/>
      <c r="X20" s="30"/>
      <c r="Y20" s="30"/>
      <c r="Z20" s="30"/>
      <c r="AA20" s="30"/>
    </row>
    <row r="21" spans="1:27" ht="15.75" x14ac:dyDescent="0.25">
      <c r="A21" s="43">
        <v>80016</v>
      </c>
      <c r="B21" s="59">
        <v>1</v>
      </c>
      <c r="C21" s="59"/>
      <c r="D21" s="59">
        <v>1</v>
      </c>
      <c r="E21" s="59"/>
      <c r="F21" s="59">
        <v>1</v>
      </c>
      <c r="G21" s="59"/>
      <c r="H21" s="59"/>
      <c r="I21" s="59"/>
      <c r="J21" s="59"/>
      <c r="K21" s="28">
        <f t="shared" si="1"/>
        <v>3</v>
      </c>
      <c r="L21" s="29">
        <f t="shared" si="3"/>
        <v>0.33333333333333331</v>
      </c>
      <c r="M21" s="31">
        <v>2</v>
      </c>
      <c r="N21" s="59">
        <v>4</v>
      </c>
      <c r="O21" s="56" t="str">
        <f t="shared" si="4"/>
        <v>понизил</v>
      </c>
      <c r="P21" s="40">
        <f t="shared" si="2"/>
        <v>-2</v>
      </c>
      <c r="Q21" s="39" t="s">
        <v>42</v>
      </c>
      <c r="R21" s="17" t="e">
        <f>#REF!</f>
        <v>#REF!</v>
      </c>
      <c r="S21" s="18">
        <f t="shared" si="0"/>
        <v>0.55555555555555558</v>
      </c>
      <c r="T21" s="17"/>
      <c r="U21" s="17"/>
      <c r="V21" s="30"/>
      <c r="W21" s="30"/>
      <c r="X21" s="30"/>
      <c r="Y21" s="30"/>
      <c r="Z21" s="30"/>
      <c r="AA21" s="30"/>
    </row>
    <row r="22" spans="1:27" ht="15.75" x14ac:dyDescent="0.25">
      <c r="A22" s="43">
        <v>80018</v>
      </c>
      <c r="B22" s="59">
        <v>1</v>
      </c>
      <c r="C22" s="59"/>
      <c r="D22" s="59"/>
      <c r="E22" s="59">
        <v>1</v>
      </c>
      <c r="F22" s="59">
        <v>1</v>
      </c>
      <c r="G22" s="59">
        <v>1</v>
      </c>
      <c r="H22" s="59">
        <v>1</v>
      </c>
      <c r="I22" s="59"/>
      <c r="J22" s="59"/>
      <c r="K22" s="28">
        <f t="shared" si="1"/>
        <v>5</v>
      </c>
      <c r="L22" s="29">
        <f t="shared" si="3"/>
        <v>0.55555555555555558</v>
      </c>
      <c r="M22" s="31">
        <v>2</v>
      </c>
      <c r="N22" s="59">
        <v>5</v>
      </c>
      <c r="O22" s="56" t="str">
        <f t="shared" si="4"/>
        <v>понизил</v>
      </c>
      <c r="P22" s="40">
        <f t="shared" si="2"/>
        <v>-3</v>
      </c>
      <c r="Q22" s="39" t="s">
        <v>42</v>
      </c>
      <c r="R22" s="17" t="e">
        <f>#REF!</f>
        <v>#REF!</v>
      </c>
      <c r="S22" s="18">
        <f t="shared" si="0"/>
        <v>0.66666666666666663</v>
      </c>
      <c r="T22" s="17"/>
      <c r="U22" s="17"/>
      <c r="V22" s="30"/>
      <c r="W22" s="30"/>
      <c r="X22" s="30"/>
      <c r="Y22" s="30"/>
      <c r="Z22" s="30"/>
      <c r="AA22" s="30"/>
    </row>
    <row r="23" spans="1:27" ht="15.75" x14ac:dyDescent="0.25">
      <c r="A23" s="43">
        <v>80019</v>
      </c>
      <c r="B23" s="59">
        <v>1</v>
      </c>
      <c r="C23" s="59"/>
      <c r="D23" s="59">
        <v>1</v>
      </c>
      <c r="E23" s="59">
        <v>1</v>
      </c>
      <c r="F23" s="59">
        <v>1</v>
      </c>
      <c r="G23" s="59">
        <v>1</v>
      </c>
      <c r="H23" s="59">
        <v>1</v>
      </c>
      <c r="I23" s="59"/>
      <c r="J23" s="59"/>
      <c r="K23" s="28">
        <f t="shared" si="1"/>
        <v>6</v>
      </c>
      <c r="L23" s="29">
        <f t="shared" si="3"/>
        <v>0.66666666666666663</v>
      </c>
      <c r="M23" s="31">
        <v>3</v>
      </c>
      <c r="N23" s="59">
        <v>5</v>
      </c>
      <c r="O23" s="56" t="str">
        <f t="shared" si="4"/>
        <v>понизил</v>
      </c>
      <c r="P23" s="40">
        <f t="shared" si="2"/>
        <v>-2</v>
      </c>
      <c r="Q23" s="39" t="s">
        <v>42</v>
      </c>
      <c r="R23" s="17" t="e">
        <f>#REF!</f>
        <v>#REF!</v>
      </c>
      <c r="S23" s="18">
        <f t="shared" si="0"/>
        <v>0.55555555555555558</v>
      </c>
      <c r="T23" s="17"/>
      <c r="U23" s="17"/>
      <c r="V23" s="30"/>
      <c r="W23" s="30"/>
      <c r="X23" s="30"/>
      <c r="Y23" s="30"/>
      <c r="Z23" s="30"/>
      <c r="AA23" s="30"/>
    </row>
    <row r="24" spans="1:27" ht="15.75" x14ac:dyDescent="0.25">
      <c r="A24" s="43">
        <v>80020</v>
      </c>
      <c r="B24" s="59">
        <v>1</v>
      </c>
      <c r="C24" s="59"/>
      <c r="D24" s="59">
        <v>1</v>
      </c>
      <c r="E24" s="59">
        <v>1</v>
      </c>
      <c r="F24" s="59">
        <v>1</v>
      </c>
      <c r="G24" s="59"/>
      <c r="H24" s="59">
        <v>1</v>
      </c>
      <c r="I24" s="59"/>
      <c r="J24" s="59"/>
      <c r="K24" s="28">
        <f t="shared" si="1"/>
        <v>5</v>
      </c>
      <c r="L24" s="29">
        <f t="shared" si="3"/>
        <v>0.55555555555555558</v>
      </c>
      <c r="M24" s="31">
        <v>2</v>
      </c>
      <c r="N24" s="59">
        <v>5</v>
      </c>
      <c r="O24" s="56" t="str">
        <f t="shared" si="4"/>
        <v>понизил</v>
      </c>
      <c r="P24" s="40">
        <f t="shared" si="2"/>
        <v>-3</v>
      </c>
      <c r="Q24" s="39" t="s">
        <v>42</v>
      </c>
      <c r="R24" s="17" t="e">
        <f>#REF!</f>
        <v>#REF!</v>
      </c>
      <c r="S24" s="18">
        <f t="shared" si="0"/>
        <v>0.55555555555555558</v>
      </c>
      <c r="T24" s="17"/>
      <c r="U24" s="17"/>
      <c r="V24" s="30"/>
      <c r="W24" s="30"/>
      <c r="X24" s="30"/>
      <c r="Y24" s="30"/>
      <c r="Z24" s="30"/>
      <c r="AA24" s="30"/>
    </row>
    <row r="25" spans="1:27" ht="15.75" x14ac:dyDescent="0.25">
      <c r="A25" s="43">
        <v>80021</v>
      </c>
      <c r="B25" s="59">
        <v>1</v>
      </c>
      <c r="C25" s="59"/>
      <c r="D25" s="59">
        <v>1</v>
      </c>
      <c r="E25" s="59">
        <v>1</v>
      </c>
      <c r="F25" s="59">
        <v>1</v>
      </c>
      <c r="G25" s="59"/>
      <c r="H25" s="59">
        <v>1</v>
      </c>
      <c r="I25" s="59"/>
      <c r="J25" s="59"/>
      <c r="K25" s="28">
        <f t="shared" si="1"/>
        <v>5</v>
      </c>
      <c r="L25" s="29">
        <f t="shared" si="3"/>
        <v>0.55555555555555558</v>
      </c>
      <c r="M25" s="31">
        <v>3</v>
      </c>
      <c r="N25" s="59">
        <v>5</v>
      </c>
      <c r="O25" s="56" t="str">
        <f t="shared" si="4"/>
        <v>понизил</v>
      </c>
      <c r="P25" s="40">
        <f t="shared" si="2"/>
        <v>-2</v>
      </c>
      <c r="Q25" s="39" t="s">
        <v>42</v>
      </c>
      <c r="R25" s="17" t="e">
        <f>#REF!</f>
        <v>#REF!</v>
      </c>
      <c r="S25" s="18">
        <f t="shared" si="0"/>
        <v>0.66666666666666663</v>
      </c>
      <c r="T25" s="17"/>
      <c r="U25" s="17"/>
      <c r="V25" s="30"/>
      <c r="W25" s="30"/>
      <c r="X25" s="30"/>
      <c r="Y25" s="30"/>
      <c r="Z25" s="30"/>
      <c r="AA25" s="30"/>
    </row>
    <row r="26" spans="1:27" ht="15.75" x14ac:dyDescent="0.25">
      <c r="A26" s="43">
        <v>80022</v>
      </c>
      <c r="B26" s="59">
        <v>1</v>
      </c>
      <c r="C26" s="59"/>
      <c r="D26" s="59">
        <v>1</v>
      </c>
      <c r="E26" s="59">
        <v>1</v>
      </c>
      <c r="F26" s="59">
        <v>1</v>
      </c>
      <c r="G26" s="59"/>
      <c r="H26" s="59">
        <v>1</v>
      </c>
      <c r="I26" s="59">
        <v>1</v>
      </c>
      <c r="J26" s="59"/>
      <c r="K26" s="28">
        <f t="shared" si="1"/>
        <v>6</v>
      </c>
      <c r="L26" s="29">
        <f t="shared" si="3"/>
        <v>0.66666666666666663</v>
      </c>
      <c r="M26" s="31">
        <v>4</v>
      </c>
      <c r="N26" s="59">
        <v>5</v>
      </c>
      <c r="O26" s="56" t="str">
        <f t="shared" si="4"/>
        <v>понизил</v>
      </c>
      <c r="P26" s="40">
        <f t="shared" si="2"/>
        <v>-1</v>
      </c>
      <c r="Q26" s="39"/>
      <c r="R26" s="17" t="e">
        <f>#REF!</f>
        <v>#REF!</v>
      </c>
      <c r="S26" s="18">
        <f t="shared" si="0"/>
        <v>0.33333333333333331</v>
      </c>
      <c r="T26" s="17"/>
      <c r="U26" s="17"/>
      <c r="V26" s="30"/>
      <c r="W26" s="30"/>
      <c r="X26" s="30"/>
      <c r="Y26" s="30"/>
      <c r="Z26" s="30"/>
      <c r="AA26" s="30"/>
    </row>
    <row r="27" spans="1:27" ht="15.75" x14ac:dyDescent="0.25">
      <c r="A27" s="43">
        <v>80023</v>
      </c>
      <c r="B27" s="59"/>
      <c r="C27" s="59"/>
      <c r="D27" s="59">
        <v>1</v>
      </c>
      <c r="E27" s="59">
        <v>1</v>
      </c>
      <c r="F27" s="59"/>
      <c r="G27" s="59"/>
      <c r="H27" s="59">
        <v>1</v>
      </c>
      <c r="I27" s="59"/>
      <c r="J27" s="59"/>
      <c r="K27" s="28">
        <f t="shared" si="1"/>
        <v>3</v>
      </c>
      <c r="L27" s="29">
        <f t="shared" si="3"/>
        <v>0.33333333333333331</v>
      </c>
      <c r="M27" s="31">
        <v>2</v>
      </c>
      <c r="N27" s="59">
        <v>5</v>
      </c>
      <c r="O27" s="56" t="str">
        <f t="shared" si="4"/>
        <v>понизил</v>
      </c>
      <c r="P27" s="40">
        <f t="shared" si="2"/>
        <v>-3</v>
      </c>
      <c r="Q27" s="39" t="s">
        <v>42</v>
      </c>
      <c r="R27" s="17" t="e">
        <f>#REF!</f>
        <v>#REF!</v>
      </c>
      <c r="S27" s="18">
        <f t="shared" si="0"/>
        <v>1</v>
      </c>
      <c r="T27" s="17"/>
      <c r="U27" s="17"/>
      <c r="V27" s="30"/>
      <c r="W27" s="30"/>
      <c r="X27" s="30"/>
      <c r="Y27" s="30"/>
      <c r="Z27" s="30"/>
      <c r="AA27" s="30"/>
    </row>
    <row r="28" spans="1:27" ht="15.75" x14ac:dyDescent="0.25">
      <c r="A28" s="43">
        <v>80025</v>
      </c>
      <c r="B28" s="59">
        <v>1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28">
        <f t="shared" si="1"/>
        <v>9</v>
      </c>
      <c r="L28" s="29">
        <f t="shared" si="3"/>
        <v>1</v>
      </c>
      <c r="M28" s="31">
        <v>5</v>
      </c>
      <c r="N28" s="59">
        <v>5</v>
      </c>
      <c r="O28" s="56" t="str">
        <f t="shared" si="4"/>
        <v>подтвердил</v>
      </c>
      <c r="P28" s="40">
        <f t="shared" si="2"/>
        <v>0</v>
      </c>
      <c r="Q28" s="39"/>
      <c r="R28" s="17" t="e">
        <f>#REF!</f>
        <v>#REF!</v>
      </c>
      <c r="S28" s="18">
        <f t="shared" si="0"/>
        <v>0.22222222222222221</v>
      </c>
      <c r="T28" s="17"/>
      <c r="U28" s="17"/>
      <c r="V28" s="30"/>
      <c r="W28" s="30"/>
      <c r="X28" s="30"/>
      <c r="Y28" s="30"/>
      <c r="Z28" s="30"/>
      <c r="AA28" s="30"/>
    </row>
    <row r="29" spans="1:27" ht="15.75" x14ac:dyDescent="0.25">
      <c r="A29" s="43">
        <v>80026</v>
      </c>
      <c r="B29" s="59"/>
      <c r="C29" s="59"/>
      <c r="D29" s="59">
        <v>1</v>
      </c>
      <c r="E29" s="59"/>
      <c r="F29" s="59"/>
      <c r="G29" s="59"/>
      <c r="H29" s="59">
        <v>1</v>
      </c>
      <c r="I29" s="59"/>
      <c r="J29" s="59"/>
      <c r="K29" s="28">
        <f t="shared" si="1"/>
        <v>2</v>
      </c>
      <c r="L29" s="29">
        <f t="shared" si="3"/>
        <v>0.22222222222222221</v>
      </c>
      <c r="M29" s="31">
        <v>2</v>
      </c>
      <c r="N29" s="59">
        <v>5</v>
      </c>
      <c r="O29" s="56" t="str">
        <f t="shared" si="4"/>
        <v>понизил</v>
      </c>
      <c r="P29" s="40">
        <f t="shared" si="2"/>
        <v>-3</v>
      </c>
      <c r="Q29" s="39" t="s">
        <v>42</v>
      </c>
      <c r="R29" s="17" t="e">
        <f>#REF!</f>
        <v>#REF!</v>
      </c>
      <c r="S29" s="18">
        <f t="shared" si="0"/>
        <v>0.66666666666666663</v>
      </c>
      <c r="T29" s="17"/>
      <c r="U29" s="17"/>
      <c r="V29" s="30"/>
      <c r="W29" s="30"/>
      <c r="X29" s="30"/>
      <c r="Y29" s="30"/>
      <c r="Z29" s="30"/>
      <c r="AA29" s="30"/>
    </row>
    <row r="30" spans="1:27" ht="15.75" x14ac:dyDescent="0.25">
      <c r="A30" s="43">
        <v>80027</v>
      </c>
      <c r="B30" s="59">
        <v>1</v>
      </c>
      <c r="C30" s="59"/>
      <c r="D30" s="59">
        <v>1</v>
      </c>
      <c r="E30" s="59">
        <v>1</v>
      </c>
      <c r="F30" s="59">
        <v>1</v>
      </c>
      <c r="G30" s="59"/>
      <c r="H30" s="59">
        <v>1</v>
      </c>
      <c r="I30" s="59"/>
      <c r="J30" s="59">
        <v>1</v>
      </c>
      <c r="K30" s="28">
        <f t="shared" si="1"/>
        <v>6</v>
      </c>
      <c r="L30" s="29">
        <f t="shared" si="3"/>
        <v>0.66666666666666663</v>
      </c>
      <c r="M30" s="31">
        <v>3</v>
      </c>
      <c r="N30" s="59">
        <v>5</v>
      </c>
      <c r="O30" s="56" t="str">
        <f t="shared" si="4"/>
        <v>понизил</v>
      </c>
      <c r="P30" s="40">
        <f t="shared" si="2"/>
        <v>-2</v>
      </c>
      <c r="Q30" s="39" t="s">
        <v>42</v>
      </c>
      <c r="R30" s="17" t="e">
        <f>#REF!</f>
        <v>#REF!</v>
      </c>
      <c r="S30" s="18">
        <f t="shared" si="0"/>
        <v>0.55555555555555558</v>
      </c>
      <c r="T30" s="17"/>
      <c r="U30" s="17"/>
      <c r="V30" s="30"/>
      <c r="W30" s="30"/>
      <c r="X30" s="30"/>
      <c r="Y30" s="30"/>
      <c r="Z30" s="30"/>
      <c r="AA30" s="30"/>
    </row>
    <row r="31" spans="1:27" ht="15.75" x14ac:dyDescent="0.25">
      <c r="A31" s="43">
        <v>80028</v>
      </c>
      <c r="B31" s="59">
        <v>1</v>
      </c>
      <c r="C31" s="59"/>
      <c r="D31" s="59">
        <v>1</v>
      </c>
      <c r="E31" s="59">
        <v>1</v>
      </c>
      <c r="F31" s="59">
        <v>1</v>
      </c>
      <c r="G31" s="59"/>
      <c r="H31" s="59">
        <v>1</v>
      </c>
      <c r="I31" s="59"/>
      <c r="J31" s="59"/>
      <c r="K31" s="28">
        <f t="shared" si="1"/>
        <v>5</v>
      </c>
      <c r="L31" s="29">
        <f t="shared" si="3"/>
        <v>0.55555555555555558</v>
      </c>
      <c r="M31" s="31">
        <v>2</v>
      </c>
      <c r="N31" s="59">
        <v>5</v>
      </c>
      <c r="O31" s="56" t="str">
        <f t="shared" si="4"/>
        <v>понизил</v>
      </c>
      <c r="P31" s="40">
        <f t="shared" si="2"/>
        <v>-3</v>
      </c>
      <c r="Q31" s="39" t="s">
        <v>42</v>
      </c>
      <c r="R31" s="17" t="e">
        <f>#REF!</f>
        <v>#REF!</v>
      </c>
      <c r="S31" s="18">
        <f t="shared" si="0"/>
        <v>0.77777777777777779</v>
      </c>
      <c r="T31" s="17"/>
      <c r="U31" s="17"/>
      <c r="V31" s="30"/>
      <c r="W31" s="30"/>
      <c r="X31" s="30"/>
      <c r="Y31" s="30"/>
      <c r="Z31" s="30"/>
      <c r="AA31" s="30"/>
    </row>
    <row r="32" spans="1:27" ht="15.75" x14ac:dyDescent="0.25">
      <c r="A32" s="43">
        <v>80029</v>
      </c>
      <c r="B32" s="59">
        <v>1</v>
      </c>
      <c r="C32" s="59"/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/>
      <c r="J32" s="59">
        <v>1</v>
      </c>
      <c r="K32" s="28">
        <f t="shared" si="1"/>
        <v>7</v>
      </c>
      <c r="L32" s="29">
        <f t="shared" si="3"/>
        <v>0.77777777777777779</v>
      </c>
      <c r="M32" s="31">
        <v>4</v>
      </c>
      <c r="N32" s="59">
        <v>5</v>
      </c>
      <c r="O32" s="56" t="str">
        <f t="shared" si="4"/>
        <v>понизил</v>
      </c>
      <c r="P32" s="40">
        <f t="shared" si="2"/>
        <v>-1</v>
      </c>
      <c r="Q32" s="39"/>
      <c r="R32" s="17" t="e">
        <f>#REF!</f>
        <v>#REF!</v>
      </c>
      <c r="S32" s="18">
        <f t="shared" si="0"/>
        <v>0.44444444444444442</v>
      </c>
      <c r="T32" s="17"/>
      <c r="U32" s="17"/>
      <c r="V32" s="30"/>
      <c r="W32" s="30"/>
      <c r="X32" s="30"/>
      <c r="Y32" s="30"/>
      <c r="Z32" s="30"/>
      <c r="AA32" s="30"/>
    </row>
    <row r="33" spans="1:27" ht="15.75" x14ac:dyDescent="0.25">
      <c r="A33" s="43">
        <v>80030</v>
      </c>
      <c r="B33" s="59">
        <v>1</v>
      </c>
      <c r="C33" s="59"/>
      <c r="D33" s="59">
        <v>1</v>
      </c>
      <c r="E33" s="59"/>
      <c r="F33" s="59">
        <v>1</v>
      </c>
      <c r="G33" s="59"/>
      <c r="H33" s="59">
        <v>1</v>
      </c>
      <c r="I33" s="59"/>
      <c r="J33" s="59"/>
      <c r="K33" s="28">
        <f t="shared" si="1"/>
        <v>4</v>
      </c>
      <c r="L33" s="29">
        <f t="shared" si="3"/>
        <v>0.44444444444444442</v>
      </c>
      <c r="M33" s="31">
        <v>2</v>
      </c>
      <c r="N33" s="59">
        <v>5</v>
      </c>
      <c r="O33" s="56" t="str">
        <f t="shared" si="4"/>
        <v>понизил</v>
      </c>
      <c r="P33" s="40">
        <f t="shared" si="2"/>
        <v>-3</v>
      </c>
      <c r="Q33" s="39" t="s">
        <v>42</v>
      </c>
      <c r="R33" s="17" t="e">
        <f>#REF!</f>
        <v>#REF!</v>
      </c>
      <c r="S33" s="18" t="e">
        <f>#REF!</f>
        <v>#REF!</v>
      </c>
      <c r="T33" s="17"/>
      <c r="U33" s="17"/>
      <c r="V33" s="30"/>
      <c r="W33" s="30"/>
      <c r="X33" s="30"/>
      <c r="Y33" s="30"/>
      <c r="Z33" s="30"/>
      <c r="AA33" s="30"/>
    </row>
    <row r="34" spans="1:27" ht="16.5" customHeight="1" thickBot="1" x14ac:dyDescent="0.3">
      <c r="A34" s="60"/>
      <c r="B34" s="25">
        <f t="shared" ref="B34:J34" si="5">COUNTIF(B10:B33,"1")</f>
        <v>20</v>
      </c>
      <c r="C34" s="25">
        <f t="shared" si="5"/>
        <v>1</v>
      </c>
      <c r="D34" s="25">
        <f t="shared" si="5"/>
        <v>23</v>
      </c>
      <c r="E34" s="25">
        <f t="shared" si="5"/>
        <v>17</v>
      </c>
      <c r="F34" s="25">
        <f t="shared" si="5"/>
        <v>20</v>
      </c>
      <c r="G34" s="25">
        <f t="shared" si="5"/>
        <v>10</v>
      </c>
      <c r="H34" s="25">
        <f t="shared" si="5"/>
        <v>21</v>
      </c>
      <c r="I34" s="25">
        <f t="shared" si="5"/>
        <v>3</v>
      </c>
      <c r="J34" s="25">
        <f t="shared" si="5"/>
        <v>8</v>
      </c>
      <c r="K34" s="64"/>
      <c r="L34" s="65"/>
      <c r="M34" s="33"/>
      <c r="N34" s="33"/>
      <c r="O34" s="32"/>
      <c r="P34" s="42"/>
      <c r="Q34" s="41"/>
    </row>
    <row r="35" spans="1:27" x14ac:dyDescent="0.25">
      <c r="B35" s="26">
        <v>0.83</v>
      </c>
      <c r="C35" s="26">
        <v>0.04</v>
      </c>
      <c r="D35" s="26">
        <v>0.96</v>
      </c>
      <c r="E35" s="26">
        <v>0.71</v>
      </c>
      <c r="F35" s="26">
        <v>0.83</v>
      </c>
      <c r="G35" s="26">
        <v>0.42</v>
      </c>
      <c r="H35" s="26">
        <v>0.88</v>
      </c>
      <c r="I35" s="26">
        <v>0.13</v>
      </c>
      <c r="J35" s="26">
        <v>0.33</v>
      </c>
      <c r="P35" s="17" t="s">
        <v>29</v>
      </c>
      <c r="Q35" s="17" t="s">
        <v>30</v>
      </c>
      <c r="R35" s="17" t="s">
        <v>31</v>
      </c>
    </row>
    <row r="36" spans="1:27" x14ac:dyDescent="0.25">
      <c r="P36" s="17">
        <f>COUNTIF(O10:O33,"подтвердил")</f>
        <v>2</v>
      </c>
      <c r="Q36" s="17">
        <f>COUNTIF(O10:O33,"понизил")</f>
        <v>22</v>
      </c>
      <c r="R36" s="17">
        <f>COUNTIF(O10:O33,"повысил")</f>
        <v>0</v>
      </c>
    </row>
  </sheetData>
  <mergeCells count="3">
    <mergeCell ref="B2:K4"/>
    <mergeCell ref="D6:J7"/>
    <mergeCell ref="K34:L34"/>
  </mergeCells>
  <conditionalFormatting sqref="P10:P33">
    <cfRule type="cellIs" dxfId="8" priority="8" operator="lessThanOrEqual">
      <formula>-2</formula>
    </cfRule>
  </conditionalFormatting>
  <conditionalFormatting sqref="O10:O33">
    <cfRule type="containsText" dxfId="7" priority="3" operator="containsText" text="подтвердил">
      <formula>NOT(ISERROR(SEARCH("подтвердил",O10)))</formula>
    </cfRule>
    <cfRule type="containsText" dxfId="6" priority="4" operator="containsText" text="подтвердил">
      <formula>NOT(ISERROR(SEARCH("подтвердил",O10)))</formula>
    </cfRule>
    <cfRule type="containsText" dxfId="5" priority="5" operator="containsText" text="повысил">
      <formula>NOT(ISERROR(SEARCH("повысил",O10)))</formula>
    </cfRule>
    <cfRule type="containsText" dxfId="4" priority="6" operator="containsText" text="понизил">
      <formula>NOT(ISERROR(SEARCH("понизил",O10)))</formula>
    </cfRule>
    <cfRule type="containsText" dxfId="3" priority="7" operator="containsText" text="потвердил">
      <formula>NOT(ISERROR(SEARCH("потвердил",O10)))</formula>
    </cfRule>
  </conditionalFormatting>
  <conditionalFormatting sqref="N10:N33">
    <cfRule type="expression" dxfId="2" priority="2" stopIfTrue="1">
      <formula>R10=0</formula>
    </cfRule>
  </conditionalFormatting>
  <conditionalFormatting sqref="B10:J33">
    <cfRule type="expression" dxfId="1" priority="1" stopIfTrue="1">
      <formula>AL10=0</formula>
    </cfRule>
  </conditionalFormatting>
  <dataValidations count="2">
    <dataValidation type="list" allowBlank="1" showInputMessage="1" showErrorMessage="1" sqref="N10:N33">
      <formula1>Otc</formula1>
    </dataValidation>
    <dataValidation type="list" allowBlank="1" showInputMessage="1" showErrorMessage="1" error="введите балл ученика - _x000a_результат проверки (X - нет работы)" sqref="B10:J33">
      <formula1>CHOOSE(AL$8,ball1,ball2,ball3,ball4,ball5,ball6)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2"/>
  <sheetViews>
    <sheetView zoomScale="85" zoomScaleNormal="85" workbookViewId="0">
      <selection activeCell="E14" sqref="E14:X14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93" t="s">
        <v>15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</row>
    <row r="3" spans="1:29" ht="21" x14ac:dyDescent="0.35">
      <c r="C3" s="110" t="s">
        <v>40</v>
      </c>
      <c r="D3" s="110"/>
      <c r="E3" s="110"/>
      <c r="F3" s="111"/>
      <c r="G3" s="5"/>
      <c r="H3" s="6"/>
      <c r="I3" s="96"/>
      <c r="J3" s="96"/>
      <c r="M3" s="8">
        <v>2020</v>
      </c>
      <c r="O3" s="97" t="s">
        <v>0</v>
      </c>
      <c r="P3" s="84"/>
      <c r="Q3" s="84"/>
      <c r="R3" s="84"/>
      <c r="S3" s="84"/>
      <c r="T3" s="84"/>
      <c r="U3" s="84"/>
      <c r="V3" s="84"/>
      <c r="W3" s="84"/>
      <c r="X3" s="98"/>
    </row>
    <row r="4" spans="1:29" ht="15.75" x14ac:dyDescent="0.25">
      <c r="A4" s="104" t="s">
        <v>1</v>
      </c>
      <c r="B4" s="105"/>
      <c r="C4" s="105"/>
      <c r="D4" s="105"/>
      <c r="E4" s="105"/>
      <c r="F4" s="105"/>
      <c r="G4" s="106" t="s">
        <v>41</v>
      </c>
      <c r="H4" s="106"/>
      <c r="I4" s="106"/>
      <c r="J4" s="106"/>
      <c r="K4" s="107"/>
      <c r="L4" s="107"/>
      <c r="M4" s="107"/>
      <c r="N4" s="107"/>
      <c r="O4" s="106"/>
      <c r="P4" s="106"/>
      <c r="Q4" s="106"/>
      <c r="R4" s="108"/>
      <c r="S4" s="108"/>
      <c r="T4" s="108"/>
      <c r="U4" s="108"/>
      <c r="V4" s="108"/>
      <c r="W4" s="108"/>
      <c r="X4" s="109"/>
    </row>
    <row r="5" spans="1:29" ht="19.5" x14ac:dyDescent="0.35">
      <c r="A5" s="10" t="s">
        <v>2</v>
      </c>
      <c r="B5" s="9"/>
      <c r="C5" s="9"/>
      <c r="D5" s="101" t="s">
        <v>12</v>
      </c>
      <c r="E5" s="102"/>
      <c r="F5" s="102"/>
      <c r="G5" s="102"/>
      <c r="H5" s="103"/>
      <c r="I5" s="24">
        <v>9</v>
      </c>
      <c r="J5" s="11"/>
      <c r="K5" s="14"/>
      <c r="L5" s="15"/>
      <c r="M5" s="15"/>
      <c r="N5" s="16"/>
      <c r="O5" s="99"/>
      <c r="P5" s="99"/>
      <c r="Q5" s="99"/>
      <c r="R5" s="99"/>
      <c r="S5" s="99"/>
      <c r="T5" s="99"/>
      <c r="U5" s="99"/>
      <c r="V5" s="99"/>
      <c r="W5" s="99"/>
      <c r="X5" s="100"/>
    </row>
    <row r="6" spans="1:29" ht="31.5" customHeight="1" x14ac:dyDescent="0.25">
      <c r="A6" s="90" t="s">
        <v>3</v>
      </c>
      <c r="B6" s="91"/>
      <c r="C6" s="91" t="s">
        <v>4</v>
      </c>
      <c r="D6" s="91"/>
      <c r="E6" s="92" t="s">
        <v>13</v>
      </c>
      <c r="F6" s="92"/>
      <c r="G6" s="35">
        <v>5</v>
      </c>
      <c r="H6" s="35">
        <v>4</v>
      </c>
      <c r="I6" s="35">
        <v>3</v>
      </c>
      <c r="J6" s="35">
        <v>2</v>
      </c>
      <c r="K6" s="12" t="s">
        <v>10</v>
      </c>
      <c r="L6" s="12" t="s">
        <v>11</v>
      </c>
      <c r="M6" s="13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87" t="s">
        <v>39</v>
      </c>
      <c r="B7" s="87"/>
      <c r="C7" s="88">
        <v>31</v>
      </c>
      <c r="D7" s="88"/>
      <c r="E7" s="89">
        <v>24</v>
      </c>
      <c r="F7" s="89"/>
      <c r="G7" s="36">
        <f>Поэлементный!N2</f>
        <v>1</v>
      </c>
      <c r="H7" s="36">
        <f>Поэлементный!N3</f>
        <v>4</v>
      </c>
      <c r="I7" s="36">
        <f>Поэлементный!N4</f>
        <v>10</v>
      </c>
      <c r="J7" s="36">
        <f>Поэлементный!N5</f>
        <v>9</v>
      </c>
      <c r="K7" s="22">
        <f>(G7+H7)/E7</f>
        <v>0.20833333333333334</v>
      </c>
      <c r="L7" s="22">
        <f>(G7+H7+I7)/E7</f>
        <v>0.625</v>
      </c>
      <c r="M7" s="23">
        <f>J7/E7</f>
        <v>0.375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74" t="s">
        <v>5</v>
      </c>
      <c r="B8" s="75"/>
      <c r="C8" s="75"/>
      <c r="D8" s="75"/>
      <c r="E8" s="76" t="s">
        <v>6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8"/>
    </row>
    <row r="9" spans="1:29" ht="15.75" x14ac:dyDescent="0.25">
      <c r="A9" s="74"/>
      <c r="B9" s="75"/>
      <c r="C9" s="75"/>
      <c r="D9" s="75"/>
      <c r="E9" s="38">
        <f>Поэлементный!B9</f>
        <v>1</v>
      </c>
      <c r="F9" s="38">
        <f>Поэлементный!C9</f>
        <v>2</v>
      </c>
      <c r="G9" s="38">
        <f>Поэлементный!D9</f>
        <v>3</v>
      </c>
      <c r="H9" s="38">
        <f>Поэлементный!E9</f>
        <v>4</v>
      </c>
      <c r="I9" s="38">
        <f>Поэлементный!F9</f>
        <v>5</v>
      </c>
      <c r="J9" s="38">
        <f>Поэлементный!G9</f>
        <v>6</v>
      </c>
      <c r="K9" s="38">
        <f>Поэлементный!H9</f>
        <v>7</v>
      </c>
      <c r="L9" s="38">
        <f>Поэлементный!I9</f>
        <v>8</v>
      </c>
      <c r="M9" s="38">
        <f>Поэлементный!J9</f>
        <v>9</v>
      </c>
      <c r="N9" s="38" t="e">
        <f>Поэлементный!#REF!</f>
        <v>#REF!</v>
      </c>
      <c r="O9" s="38" t="e">
        <f>Поэлементный!#REF!</f>
        <v>#REF!</v>
      </c>
      <c r="P9" s="38" t="e">
        <f>Поэлементный!#REF!</f>
        <v>#REF!</v>
      </c>
      <c r="Q9" s="38" t="e">
        <f>Поэлементный!#REF!</f>
        <v>#REF!</v>
      </c>
      <c r="R9" s="38" t="e">
        <f>Поэлементный!#REF!</f>
        <v>#REF!</v>
      </c>
      <c r="S9" s="38" t="e">
        <f>Поэлементный!#REF!</f>
        <v>#REF!</v>
      </c>
      <c r="T9" s="38" t="e">
        <f>Поэлементный!#REF!</f>
        <v>#REF!</v>
      </c>
      <c r="U9" s="38" t="e">
        <f>Поэлементный!#REF!</f>
        <v>#REF!</v>
      </c>
      <c r="V9" s="38" t="e">
        <f>Поэлементный!#REF!</f>
        <v>#REF!</v>
      </c>
      <c r="W9" s="38" t="e">
        <f>Поэлементный!#REF!</f>
        <v>#REF!</v>
      </c>
      <c r="X9" s="38" t="e">
        <f>Поэлементный!#REF!</f>
        <v>#REF!</v>
      </c>
    </row>
    <row r="10" spans="1:29" ht="15.75" x14ac:dyDescent="0.25">
      <c r="A10" s="68" t="str">
        <f>A7</f>
        <v>8 А</v>
      </c>
      <c r="B10" s="69"/>
      <c r="C10" s="69"/>
      <c r="D10" s="70"/>
      <c r="E10" s="20">
        <f>Поэлементный!B34</f>
        <v>20</v>
      </c>
      <c r="F10" s="20">
        <f>Поэлементный!C34</f>
        <v>1</v>
      </c>
      <c r="G10" s="20">
        <f>Поэлементный!D34</f>
        <v>23</v>
      </c>
      <c r="H10" s="20">
        <f>Поэлементный!E34</f>
        <v>17</v>
      </c>
      <c r="I10" s="20">
        <f>Поэлементный!F34</f>
        <v>20</v>
      </c>
      <c r="J10" s="20">
        <f>Поэлементный!G34</f>
        <v>10</v>
      </c>
      <c r="K10" s="20">
        <f>Поэлементный!H34</f>
        <v>21</v>
      </c>
      <c r="L10" s="20">
        <f>Поэлементный!I34</f>
        <v>3</v>
      </c>
      <c r="M10" s="20">
        <f>Поэлементный!J34</f>
        <v>8</v>
      </c>
      <c r="N10" s="20" t="e">
        <f>Поэлементный!#REF!</f>
        <v>#REF!</v>
      </c>
      <c r="O10" s="20" t="e">
        <f>Поэлементный!#REF!</f>
        <v>#REF!</v>
      </c>
      <c r="P10" s="20" t="e">
        <f>Поэлементный!#REF!</f>
        <v>#REF!</v>
      </c>
      <c r="Q10" s="20" t="e">
        <f>Поэлементный!#REF!</f>
        <v>#REF!</v>
      </c>
      <c r="R10" s="20" t="e">
        <f>Поэлементный!#REF!</f>
        <v>#REF!</v>
      </c>
      <c r="S10" s="20" t="e">
        <f>Поэлементный!#REF!</f>
        <v>#REF!</v>
      </c>
      <c r="T10" s="20" t="e">
        <f>Поэлементный!#REF!</f>
        <v>#REF!</v>
      </c>
      <c r="U10" s="20" t="e">
        <f>Поэлементный!#REF!</f>
        <v>#REF!</v>
      </c>
      <c r="V10" s="20" t="e">
        <f>Поэлементный!#REF!</f>
        <v>#REF!</v>
      </c>
      <c r="W10" s="20" t="e">
        <f>Поэлементный!#REF!</f>
        <v>#REF!</v>
      </c>
      <c r="X10" s="20" t="e">
        <f>Поэлементный!#REF!</f>
        <v>#REF!</v>
      </c>
    </row>
    <row r="11" spans="1:29" x14ac:dyDescent="0.25">
      <c r="A11" s="71"/>
      <c r="B11" s="72"/>
      <c r="C11" s="72"/>
      <c r="D11" s="73"/>
      <c r="E11" s="21">
        <f>E10/$E$7</f>
        <v>0.83333333333333337</v>
      </c>
      <c r="F11" s="21">
        <f t="shared" ref="F11:P11" si="0">F10/$E$7</f>
        <v>4.1666666666666664E-2</v>
      </c>
      <c r="G11" s="21">
        <f t="shared" si="0"/>
        <v>0.95833333333333337</v>
      </c>
      <c r="H11" s="21">
        <f t="shared" si="0"/>
        <v>0.70833333333333337</v>
      </c>
      <c r="I11" s="21">
        <f t="shared" si="0"/>
        <v>0.83333333333333337</v>
      </c>
      <c r="J11" s="21">
        <f t="shared" si="0"/>
        <v>0.41666666666666669</v>
      </c>
      <c r="K11" s="21">
        <f t="shared" si="0"/>
        <v>0.875</v>
      </c>
      <c r="L11" s="21">
        <f t="shared" si="0"/>
        <v>0.125</v>
      </c>
      <c r="M11" s="21">
        <f t="shared" si="0"/>
        <v>0.33333333333333331</v>
      </c>
      <c r="N11" s="21" t="e">
        <f t="shared" si="0"/>
        <v>#REF!</v>
      </c>
      <c r="O11" s="21" t="e">
        <f t="shared" si="0"/>
        <v>#REF!</v>
      </c>
      <c r="P11" s="21" t="e">
        <f t="shared" si="0"/>
        <v>#REF!</v>
      </c>
      <c r="Q11" s="21" t="e">
        <f>Q10/$E$7</f>
        <v>#REF!</v>
      </c>
      <c r="R11" s="21" t="e">
        <f t="shared" ref="R11:W11" si="1">R10/$E$7</f>
        <v>#REF!</v>
      </c>
      <c r="S11" s="21" t="e">
        <f t="shared" si="1"/>
        <v>#REF!</v>
      </c>
      <c r="T11" s="21" t="e">
        <f t="shared" si="1"/>
        <v>#REF!</v>
      </c>
      <c r="U11" s="21" t="e">
        <f t="shared" si="1"/>
        <v>#REF!</v>
      </c>
      <c r="V11" s="21" t="e">
        <f t="shared" si="1"/>
        <v>#REF!</v>
      </c>
      <c r="W11" s="21" t="e">
        <f t="shared" si="1"/>
        <v>#REF!</v>
      </c>
      <c r="X11" s="21" t="e">
        <f>X10/$E$7</f>
        <v>#REF!</v>
      </c>
    </row>
    <row r="12" spans="1:29" ht="15.75" x14ac:dyDescent="0.25">
      <c r="A12" s="80" t="s">
        <v>22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2"/>
    </row>
    <row r="13" spans="1:29" ht="19.899999999999999" customHeight="1" x14ac:dyDescent="0.25">
      <c r="A13" s="83" t="s">
        <v>7</v>
      </c>
      <c r="B13" s="84"/>
      <c r="C13" s="84"/>
      <c r="D13" s="85"/>
      <c r="E13" s="86" t="s">
        <v>20</v>
      </c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</row>
    <row r="14" spans="1:29" ht="19.899999999999999" customHeight="1" x14ac:dyDescent="0.25">
      <c r="A14" s="79">
        <v>1</v>
      </c>
      <c r="B14" s="79"/>
      <c r="C14" s="79"/>
      <c r="D14" s="79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</row>
    <row r="15" spans="1:29" ht="19.899999999999999" customHeight="1" x14ac:dyDescent="0.25">
      <c r="A15" s="66">
        <v>2</v>
      </c>
      <c r="B15" s="66"/>
      <c r="C15" s="66"/>
      <c r="D15" s="66"/>
      <c r="E15" s="67" t="s">
        <v>43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</row>
    <row r="16" spans="1:29" ht="19.899999999999999" customHeight="1" x14ac:dyDescent="0.25">
      <c r="A16" s="66">
        <v>3</v>
      </c>
      <c r="B16" s="66"/>
      <c r="C16" s="66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ht="19.899999999999999" customHeight="1" x14ac:dyDescent="0.25">
      <c r="A17" s="66">
        <v>4</v>
      </c>
      <c r="B17" s="66"/>
      <c r="C17" s="66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</row>
    <row r="18" spans="1:24" ht="19.899999999999999" customHeight="1" x14ac:dyDescent="0.25">
      <c r="A18" s="66">
        <v>5</v>
      </c>
      <c r="B18" s="66"/>
      <c r="C18" s="66"/>
      <c r="D18" s="66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</row>
    <row r="19" spans="1:24" ht="19.899999999999999" customHeight="1" x14ac:dyDescent="0.25">
      <c r="A19" s="66">
        <v>6</v>
      </c>
      <c r="B19" s="66"/>
      <c r="C19" s="66"/>
      <c r="D19" s="66"/>
      <c r="E19" s="67" t="s">
        <v>44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</row>
    <row r="20" spans="1:24" ht="19.899999999999999" customHeight="1" x14ac:dyDescent="0.25">
      <c r="A20" s="66">
        <v>7</v>
      </c>
      <c r="B20" s="66"/>
      <c r="C20" s="66"/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</row>
    <row r="21" spans="1:24" ht="19.899999999999999" customHeight="1" x14ac:dyDescent="0.25">
      <c r="A21" s="66">
        <v>8</v>
      </c>
      <c r="B21" s="66"/>
      <c r="C21" s="66"/>
      <c r="D21" s="66"/>
      <c r="E21" s="67" t="s">
        <v>45</v>
      </c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</row>
    <row r="22" spans="1:24" ht="19.899999999999999" customHeight="1" x14ac:dyDescent="0.25">
      <c r="A22" s="66">
        <v>9</v>
      </c>
      <c r="B22" s="66"/>
      <c r="C22" s="66"/>
      <c r="D22" s="6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</row>
  </sheetData>
  <mergeCells count="38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8:D9"/>
    <mergeCell ref="E8:X8"/>
    <mergeCell ref="A14:D14"/>
    <mergeCell ref="E14:X14"/>
    <mergeCell ref="A12:X12"/>
    <mergeCell ref="A13:D13"/>
    <mergeCell ref="E13:X13"/>
    <mergeCell ref="A15:D15"/>
    <mergeCell ref="E15:X15"/>
    <mergeCell ref="A16:D16"/>
    <mergeCell ref="E16:X16"/>
    <mergeCell ref="A10:D11"/>
    <mergeCell ref="A18:D18"/>
    <mergeCell ref="E18:X18"/>
    <mergeCell ref="A19:D19"/>
    <mergeCell ref="E19:X19"/>
    <mergeCell ref="A17:D17"/>
    <mergeCell ref="E17:X17"/>
    <mergeCell ref="A22:D22"/>
    <mergeCell ref="E22:X22"/>
    <mergeCell ref="A20:D20"/>
    <mergeCell ref="E20:X20"/>
    <mergeCell ref="A21:D21"/>
    <mergeCell ref="E21:X21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K3 H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85" zoomScaleNormal="85" workbookViewId="0">
      <selection activeCell="A7" sqref="A7:T7"/>
    </sheetView>
  </sheetViews>
  <sheetFormatPr defaultRowHeight="15" x14ac:dyDescent="0.25"/>
  <sheetData>
    <row r="1" spans="1:20" ht="21" thickBot="1" x14ac:dyDescent="0.35">
      <c r="A1" s="132" t="str">
        <f>Анализ!A2</f>
        <v xml:space="preserve">Анализ ВПР в рамках класса  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4"/>
      <c r="P1" s="134"/>
      <c r="Q1" s="134"/>
      <c r="R1" s="134"/>
    </row>
    <row r="2" spans="1:20" ht="15.75" x14ac:dyDescent="0.25">
      <c r="A2" s="135" t="s">
        <v>40</v>
      </c>
      <c r="B2" s="136"/>
      <c r="C2" s="136"/>
      <c r="D2" s="136"/>
      <c r="E2" s="136"/>
      <c r="F2" s="137"/>
      <c r="H2" t="s">
        <v>21</v>
      </c>
      <c r="I2" s="96" t="s">
        <v>39</v>
      </c>
      <c r="J2" s="96"/>
      <c r="K2" s="147"/>
      <c r="L2" s="148"/>
      <c r="M2" s="148"/>
      <c r="N2" s="149"/>
      <c r="O2" s="105" t="str">
        <f>Анализ!O3</f>
        <v>учебный год</v>
      </c>
      <c r="P2" s="105"/>
      <c r="Q2" s="105"/>
      <c r="R2" s="105"/>
    </row>
    <row r="3" spans="1:20" ht="16.5" thickBot="1" x14ac:dyDescent="0.3">
      <c r="A3" s="104" t="s">
        <v>1</v>
      </c>
      <c r="B3" s="105"/>
      <c r="C3" s="105"/>
      <c r="D3" s="105"/>
      <c r="E3" s="105"/>
      <c r="F3" s="105"/>
      <c r="G3" s="141" t="s">
        <v>41</v>
      </c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</row>
    <row r="4" spans="1:20" ht="15.75" x14ac:dyDescent="0.25">
      <c r="A4" s="138" t="s">
        <v>8</v>
      </c>
      <c r="B4" s="139"/>
      <c r="C4" s="139"/>
      <c r="D4" s="139"/>
      <c r="E4" s="139"/>
      <c r="F4" s="139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20" x14ac:dyDescent="0.25">
      <c r="A5" s="67" t="s">
        <v>43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0" x14ac:dyDescent="0.25">
      <c r="A6" s="67" t="s">
        <v>44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1:20" x14ac:dyDescent="0.25">
      <c r="A7" s="67" t="s">
        <v>45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x14ac:dyDescent="0.25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6"/>
    </row>
    <row r="9" spans="1:20" ht="15.75" x14ac:dyDescent="0.25">
      <c r="A9" s="142" t="s">
        <v>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3"/>
    </row>
    <row r="10" spans="1:20" ht="15.75" thickBot="1" x14ac:dyDescent="0.3">
      <c r="A10" s="129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1"/>
    </row>
    <row r="11" spans="1:20" ht="15.75" thickBot="1" x14ac:dyDescent="0.3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8"/>
    </row>
    <row r="12" spans="1:20" ht="15.75" thickBot="1" x14ac:dyDescent="0.3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8"/>
    </row>
    <row r="13" spans="1:20" ht="15.75" thickBot="1" x14ac:dyDescent="0.3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8"/>
    </row>
    <row r="14" spans="1:20" ht="15.75" thickBot="1" x14ac:dyDescent="0.3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20" ht="15.75" thickBot="1" x14ac:dyDescent="0.3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8"/>
    </row>
    <row r="16" spans="1:20" ht="15.75" thickBot="1" x14ac:dyDescent="0.3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</row>
    <row r="17" spans="1:18" ht="15.75" thickBot="1" x14ac:dyDescent="0.3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8"/>
    </row>
    <row r="18" spans="1:18" ht="15.75" thickBot="1" x14ac:dyDescent="0.3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/>
    </row>
    <row r="19" spans="1:18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1"/>
    </row>
    <row r="20" spans="1:18" ht="15.75" x14ac:dyDescent="0.25">
      <c r="A20" s="126" t="s">
        <v>18</v>
      </c>
      <c r="B20" s="127"/>
      <c r="C20" s="122" t="s">
        <v>16</v>
      </c>
      <c r="D20" s="122"/>
      <c r="E20" s="122"/>
      <c r="F20" s="122"/>
      <c r="G20" s="122"/>
      <c r="H20" s="122"/>
      <c r="I20" s="122"/>
      <c r="J20" s="123" t="s">
        <v>18</v>
      </c>
      <c r="K20" s="124"/>
      <c r="L20" s="125" t="s">
        <v>17</v>
      </c>
      <c r="M20" s="123"/>
      <c r="N20" s="123"/>
      <c r="O20" s="123"/>
      <c r="P20" s="123"/>
      <c r="Q20" s="123"/>
      <c r="R20" s="124"/>
    </row>
    <row r="21" spans="1:18" ht="15.75" x14ac:dyDescent="0.25">
      <c r="A21" s="112"/>
      <c r="B21" s="112"/>
      <c r="C21" s="113"/>
      <c r="D21" s="113"/>
      <c r="E21" s="113"/>
      <c r="F21" s="113"/>
      <c r="G21" s="113"/>
      <c r="H21" s="113"/>
      <c r="I21" s="113"/>
      <c r="J21" s="114"/>
      <c r="K21" s="115"/>
      <c r="L21" s="128"/>
      <c r="M21" s="114"/>
      <c r="N21" s="114"/>
      <c r="O21" s="114"/>
      <c r="P21" s="114"/>
      <c r="Q21" s="114"/>
      <c r="R21" s="115"/>
    </row>
    <row r="22" spans="1:18" ht="15.75" x14ac:dyDescent="0.25">
      <c r="A22" s="112"/>
      <c r="B22" s="112"/>
      <c r="C22" s="113"/>
      <c r="D22" s="113"/>
      <c r="E22" s="113"/>
      <c r="F22" s="113"/>
      <c r="G22" s="113"/>
      <c r="H22" s="113"/>
      <c r="I22" s="113"/>
      <c r="J22" s="114"/>
      <c r="K22" s="115"/>
      <c r="L22" s="128"/>
      <c r="M22" s="114"/>
      <c r="N22" s="114"/>
      <c r="O22" s="114"/>
      <c r="P22" s="114"/>
      <c r="Q22" s="114"/>
      <c r="R22" s="115"/>
    </row>
    <row r="23" spans="1:18" ht="15.75" x14ac:dyDescent="0.25">
      <c r="A23" s="112"/>
      <c r="B23" s="112"/>
      <c r="C23" s="113"/>
      <c r="D23" s="113"/>
      <c r="E23" s="113"/>
      <c r="F23" s="113"/>
      <c r="G23" s="113"/>
      <c r="H23" s="113"/>
      <c r="I23" s="113"/>
      <c r="J23" s="114"/>
      <c r="K23" s="115"/>
      <c r="L23" s="128"/>
      <c r="M23" s="114"/>
      <c r="N23" s="114"/>
      <c r="O23" s="114"/>
      <c r="P23" s="114"/>
      <c r="Q23" s="114"/>
      <c r="R23" s="115"/>
    </row>
    <row r="24" spans="1:18" ht="15.75" x14ac:dyDescent="0.25">
      <c r="A24" s="112"/>
      <c r="B24" s="112"/>
      <c r="C24" s="113"/>
      <c r="D24" s="113"/>
      <c r="E24" s="113"/>
      <c r="F24" s="113"/>
      <c r="G24" s="113"/>
      <c r="H24" s="113"/>
      <c r="I24" s="113"/>
      <c r="J24" s="114"/>
      <c r="K24" s="115"/>
      <c r="L24" s="128"/>
      <c r="M24" s="114"/>
      <c r="N24" s="114"/>
      <c r="O24" s="114"/>
      <c r="P24" s="114"/>
      <c r="Q24" s="114"/>
      <c r="R24" s="115"/>
    </row>
    <row r="25" spans="1:18" ht="15.75" x14ac:dyDescent="0.25">
      <c r="A25" s="112"/>
      <c r="B25" s="112"/>
      <c r="C25" s="113"/>
      <c r="D25" s="113"/>
      <c r="E25" s="113"/>
      <c r="F25" s="113"/>
      <c r="G25" s="113"/>
      <c r="H25" s="113"/>
      <c r="I25" s="113"/>
      <c r="J25" s="114"/>
      <c r="K25" s="115"/>
      <c r="L25" s="128"/>
      <c r="M25" s="114"/>
      <c r="N25" s="114"/>
      <c r="O25" s="114"/>
      <c r="P25" s="114"/>
      <c r="Q25" s="114"/>
      <c r="R25" s="115"/>
    </row>
    <row r="26" spans="1:18" ht="15.75" x14ac:dyDescent="0.25">
      <c r="A26" s="112"/>
      <c r="B26" s="112"/>
      <c r="C26" s="113"/>
      <c r="D26" s="113"/>
      <c r="E26" s="113"/>
      <c r="F26" s="113"/>
      <c r="G26" s="113"/>
      <c r="H26" s="113"/>
      <c r="I26" s="113"/>
      <c r="J26" s="114"/>
      <c r="K26" s="115"/>
      <c r="L26" s="128"/>
      <c r="M26" s="114"/>
      <c r="N26" s="114"/>
      <c r="O26" s="114"/>
      <c r="P26" s="114"/>
      <c r="Q26" s="114"/>
      <c r="R26" s="115"/>
    </row>
    <row r="27" spans="1:18" ht="15.75" x14ac:dyDescent="0.25">
      <c r="A27" s="112"/>
      <c r="B27" s="112"/>
      <c r="C27" s="113"/>
      <c r="D27" s="113"/>
      <c r="E27" s="113"/>
      <c r="F27" s="113"/>
      <c r="G27" s="113"/>
      <c r="H27" s="113"/>
      <c r="I27" s="113"/>
      <c r="J27" s="114"/>
      <c r="K27" s="115"/>
      <c r="L27" s="128"/>
      <c r="M27" s="114"/>
      <c r="N27" s="114"/>
      <c r="O27" s="114"/>
      <c r="P27" s="114"/>
      <c r="Q27" s="114"/>
      <c r="R27" s="115"/>
    </row>
    <row r="28" spans="1:18" ht="15.75" x14ac:dyDescent="0.25">
      <c r="A28" s="112"/>
      <c r="B28" s="112"/>
      <c r="C28" s="113"/>
      <c r="D28" s="113"/>
      <c r="E28" s="113"/>
      <c r="F28" s="113"/>
      <c r="G28" s="113"/>
      <c r="H28" s="113"/>
      <c r="I28" s="113"/>
      <c r="J28" s="114"/>
      <c r="K28" s="115"/>
      <c r="L28" s="128"/>
      <c r="M28" s="114"/>
      <c r="N28" s="114"/>
      <c r="O28" s="114"/>
      <c r="P28" s="114"/>
      <c r="Q28" s="114"/>
      <c r="R28" s="115"/>
    </row>
    <row r="29" spans="1:18" ht="15.75" x14ac:dyDescent="0.25">
      <c r="A29" s="112"/>
      <c r="B29" s="112"/>
      <c r="C29" s="113"/>
      <c r="D29" s="113"/>
      <c r="E29" s="113"/>
      <c r="F29" s="113"/>
      <c r="G29" s="113"/>
      <c r="H29" s="113"/>
      <c r="I29" s="113"/>
      <c r="J29" s="114"/>
      <c r="K29" s="115"/>
      <c r="L29" s="128"/>
      <c r="M29" s="114"/>
      <c r="N29" s="114"/>
      <c r="O29" s="114"/>
      <c r="P29" s="114"/>
      <c r="Q29" s="114"/>
      <c r="R29" s="115"/>
    </row>
    <row r="30" spans="1:18" ht="15.75" x14ac:dyDescent="0.25">
      <c r="A30" s="112"/>
      <c r="B30" s="112"/>
      <c r="C30" s="113"/>
      <c r="D30" s="113"/>
      <c r="E30" s="113"/>
      <c r="F30" s="113"/>
      <c r="G30" s="113"/>
      <c r="H30" s="113"/>
      <c r="I30" s="113"/>
      <c r="J30" s="114"/>
      <c r="K30" s="115"/>
      <c r="L30" s="128"/>
      <c r="M30" s="114"/>
      <c r="N30" s="114"/>
      <c r="O30" s="114"/>
      <c r="P30" s="114"/>
      <c r="Q30" s="114"/>
      <c r="R30" s="115"/>
    </row>
    <row r="31" spans="1:18" ht="15.75" x14ac:dyDescent="0.25">
      <c r="A31" s="112"/>
      <c r="B31" s="112"/>
      <c r="C31" s="113"/>
      <c r="D31" s="113"/>
      <c r="E31" s="113"/>
      <c r="F31" s="113"/>
      <c r="G31" s="113"/>
      <c r="H31" s="113"/>
      <c r="I31" s="113"/>
      <c r="J31" s="114"/>
      <c r="K31" s="115"/>
      <c r="L31" s="128"/>
      <c r="M31" s="114"/>
      <c r="N31" s="114"/>
      <c r="O31" s="114"/>
      <c r="P31" s="114"/>
      <c r="Q31" s="114"/>
      <c r="R31" s="115"/>
    </row>
    <row r="32" spans="1:18" ht="15.75" x14ac:dyDescent="0.25">
      <c r="A32" s="112"/>
      <c r="B32" s="112"/>
      <c r="C32" s="113"/>
      <c r="D32" s="113"/>
      <c r="E32" s="113"/>
      <c r="F32" s="113"/>
      <c r="G32" s="113"/>
      <c r="H32" s="113"/>
      <c r="I32" s="113"/>
      <c r="J32" s="114"/>
      <c r="K32" s="115"/>
      <c r="L32" s="128"/>
      <c r="M32" s="114"/>
      <c r="N32" s="114"/>
      <c r="O32" s="114"/>
      <c r="P32" s="114"/>
      <c r="Q32" s="114"/>
      <c r="R32" s="115"/>
    </row>
  </sheetData>
  <mergeCells count="75">
    <mergeCell ref="A1:R1"/>
    <mergeCell ref="A2:F2"/>
    <mergeCell ref="A4:R4"/>
    <mergeCell ref="G3:R3"/>
    <mergeCell ref="A9:R9"/>
    <mergeCell ref="A8:R8"/>
    <mergeCell ref="I2:J2"/>
    <mergeCell ref="K2:N2"/>
    <mergeCell ref="O2:R2"/>
    <mergeCell ref="A3:F3"/>
    <mergeCell ref="A5:T5"/>
    <mergeCell ref="A6:T6"/>
    <mergeCell ref="A7:T7"/>
    <mergeCell ref="A10:R10"/>
    <mergeCell ref="A11:R11"/>
    <mergeCell ref="A12:R12"/>
    <mergeCell ref="A13:R13"/>
    <mergeCell ref="L30:R30"/>
    <mergeCell ref="A30:B30"/>
    <mergeCell ref="L24:R24"/>
    <mergeCell ref="C25:I25"/>
    <mergeCell ref="J25:K25"/>
    <mergeCell ref="L25:R25"/>
    <mergeCell ref="C26:I26"/>
    <mergeCell ref="J26:K26"/>
    <mergeCell ref="L26:R26"/>
    <mergeCell ref="A24:B24"/>
    <mergeCell ref="A25:B25"/>
    <mergeCell ref="A26:B26"/>
    <mergeCell ref="C31:I31"/>
    <mergeCell ref="J31:K31"/>
    <mergeCell ref="L31:R31"/>
    <mergeCell ref="C32:I32"/>
    <mergeCell ref="J32:K32"/>
    <mergeCell ref="L32:R32"/>
    <mergeCell ref="A31:B31"/>
    <mergeCell ref="A32:B32"/>
    <mergeCell ref="C30:I30"/>
    <mergeCell ref="J30:K30"/>
    <mergeCell ref="L27:R27"/>
    <mergeCell ref="C28:I28"/>
    <mergeCell ref="J28:K28"/>
    <mergeCell ref="L28:R28"/>
    <mergeCell ref="C29:I29"/>
    <mergeCell ref="J29:K29"/>
    <mergeCell ref="L29:R29"/>
    <mergeCell ref="A27:B27"/>
    <mergeCell ref="A28:B28"/>
    <mergeCell ref="A29:B29"/>
    <mergeCell ref="C27:I27"/>
    <mergeCell ref="J27:K27"/>
    <mergeCell ref="C24:I24"/>
    <mergeCell ref="J24:K24"/>
    <mergeCell ref="A19:R19"/>
    <mergeCell ref="C20:I20"/>
    <mergeCell ref="J20:K20"/>
    <mergeCell ref="L20:R20"/>
    <mergeCell ref="C21:I21"/>
    <mergeCell ref="J21:K21"/>
    <mergeCell ref="A20:B20"/>
    <mergeCell ref="A21:B21"/>
    <mergeCell ref="L21:R21"/>
    <mergeCell ref="L22:R22"/>
    <mergeCell ref="C23:I23"/>
    <mergeCell ref="J23:K23"/>
    <mergeCell ref="L23:R23"/>
    <mergeCell ref="A22:B22"/>
    <mergeCell ref="A23:B23"/>
    <mergeCell ref="C22:I22"/>
    <mergeCell ref="J22:K22"/>
    <mergeCell ref="A14:R14"/>
    <mergeCell ref="A15:R15"/>
    <mergeCell ref="A16:R16"/>
    <mergeCell ref="A17:R17"/>
    <mergeCell ref="A18:R18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O10" sqref="O10"/>
    </sheetView>
  </sheetViews>
  <sheetFormatPr defaultRowHeight="15" x14ac:dyDescent="0.25"/>
  <sheetData>
    <row r="1" spans="1:12" ht="18" x14ac:dyDescent="0.25">
      <c r="A1" s="154" t="s">
        <v>38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x14ac:dyDescent="0.25">
      <c r="A2" s="46"/>
    </row>
    <row r="3" spans="1:12" ht="18.75" x14ac:dyDescent="0.25">
      <c r="A3" s="155" t="s">
        <v>32</v>
      </c>
      <c r="B3" s="47"/>
      <c r="C3" s="158" t="s">
        <v>33</v>
      </c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8.75" x14ac:dyDescent="0.3">
      <c r="A4" s="156"/>
      <c r="B4" s="48"/>
      <c r="C4" s="49">
        <v>1</v>
      </c>
      <c r="D4" s="50">
        <v>2</v>
      </c>
      <c r="E4" s="50">
        <v>3</v>
      </c>
      <c r="F4" s="50">
        <v>4</v>
      </c>
      <c r="G4" s="50">
        <v>5</v>
      </c>
      <c r="H4" s="50">
        <v>6</v>
      </c>
      <c r="I4" s="50">
        <v>7</v>
      </c>
      <c r="J4" s="50">
        <v>8</v>
      </c>
      <c r="K4" s="50">
        <v>9</v>
      </c>
      <c r="L4" s="50">
        <v>10</v>
      </c>
    </row>
    <row r="5" spans="1:12" ht="18.75" x14ac:dyDescent="0.3">
      <c r="A5" s="156"/>
      <c r="B5" s="51" t="s">
        <v>34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x14ac:dyDescent="0.25">
      <c r="A6" s="157"/>
      <c r="B6" s="52" t="s">
        <v>35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</row>
    <row r="7" spans="1:12" ht="18.75" x14ac:dyDescent="0.3">
      <c r="A7" s="53">
        <v>1</v>
      </c>
      <c r="B7" s="54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ht="18.75" x14ac:dyDescent="0.3">
      <c r="A8" s="53">
        <v>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8.75" x14ac:dyDescent="0.3">
      <c r="A9" s="53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8.75" x14ac:dyDescent="0.3">
      <c r="A10" s="53">
        <v>4</v>
      </c>
      <c r="B10" s="152"/>
      <c r="C10" s="153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8.75" x14ac:dyDescent="0.3">
      <c r="A11" s="53">
        <v>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8.75" x14ac:dyDescent="0.3">
      <c r="A12" s="53">
        <v>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8.75" x14ac:dyDescent="0.3">
      <c r="A13" s="53">
        <v>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8.75" x14ac:dyDescent="0.3">
      <c r="A14" s="53">
        <v>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8.75" x14ac:dyDescent="0.3">
      <c r="A15" s="53">
        <v>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18.75" x14ac:dyDescent="0.3">
      <c r="A16" s="53">
        <v>10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" x14ac:dyDescent="0.25">
      <c r="A17" s="46"/>
    </row>
  </sheetData>
  <mergeCells count="14">
    <mergeCell ref="J5:J6"/>
    <mergeCell ref="K5:K6"/>
    <mergeCell ref="L5:L6"/>
    <mergeCell ref="B10:C10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1ПК</cp:lastModifiedBy>
  <dcterms:created xsi:type="dcterms:W3CDTF">2020-11-25T18:48:25Z</dcterms:created>
  <dcterms:modified xsi:type="dcterms:W3CDTF">2020-12-23T10:24:35Z</dcterms:modified>
</cp:coreProperties>
</file>