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760" activeTab="2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S27" i="3" l="1"/>
  <c r="T27" i="3"/>
  <c r="O10" i="3" l="1"/>
  <c r="P10" i="3" s="1"/>
  <c r="S10" i="3"/>
  <c r="T10" i="3"/>
  <c r="V10" i="3"/>
  <c r="C36" i="3" l="1"/>
  <c r="D36" i="3"/>
  <c r="E36" i="3"/>
  <c r="F36" i="3"/>
  <c r="G36" i="3"/>
  <c r="H36" i="3"/>
  <c r="J36" i="3"/>
  <c r="K36" i="3"/>
  <c r="L36" i="3"/>
  <c r="M36" i="3"/>
  <c r="N36" i="3"/>
  <c r="B36" i="3"/>
  <c r="F9" i="1" l="1"/>
  <c r="G9" i="1"/>
  <c r="H9" i="1"/>
  <c r="I9" i="1"/>
  <c r="J9" i="1"/>
  <c r="K9" i="1"/>
  <c r="L9" i="1"/>
  <c r="M9" i="1"/>
  <c r="N9" i="1"/>
  <c r="O9" i="1"/>
  <c r="P9" i="1"/>
  <c r="Q9" i="1"/>
  <c r="E9" i="1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8" i="3"/>
  <c r="T29" i="3"/>
  <c r="T30" i="3"/>
  <c r="T31" i="3"/>
  <c r="T32" i="3"/>
  <c r="T33" i="3"/>
  <c r="T34" i="3"/>
  <c r="T35" i="3"/>
  <c r="R5" i="3" l="1"/>
  <c r="J7" i="1" s="1"/>
  <c r="R4" i="3"/>
  <c r="I7" i="1" s="1"/>
  <c r="R3" i="3"/>
  <c r="H7" i="1" s="1"/>
  <c r="R2" i="3"/>
  <c r="G7" i="1" s="1"/>
  <c r="S11" i="3" l="1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8" i="3"/>
  <c r="S29" i="3"/>
  <c r="S30" i="3"/>
  <c r="S31" i="3"/>
  <c r="S32" i="3"/>
  <c r="S33" i="3"/>
  <c r="S34" i="3"/>
  <c r="S35" i="3"/>
  <c r="V38" i="3" l="1"/>
  <c r="U38" i="3"/>
  <c r="T38" i="3"/>
  <c r="V9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8" i="3"/>
  <c r="V29" i="3"/>
  <c r="V30" i="3"/>
  <c r="V31" i="3"/>
  <c r="V32" i="3"/>
  <c r="V33" i="3"/>
  <c r="V34" i="3"/>
  <c r="V35" i="3"/>
  <c r="W9" i="3" l="1"/>
  <c r="O35" i="3"/>
  <c r="O33" i="3"/>
  <c r="O32" i="3"/>
  <c r="O31" i="3"/>
  <c r="O30" i="3"/>
  <c r="O29" i="3"/>
  <c r="O2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G3" i="2"/>
  <c r="A1" i="2"/>
  <c r="P12" i="3" l="1"/>
  <c r="W11" i="3" s="1"/>
  <c r="P14" i="3"/>
  <c r="W13" i="3" s="1"/>
  <c r="P16" i="3"/>
  <c r="W15" i="3" s="1"/>
  <c r="P18" i="3"/>
  <c r="W17" i="3" s="1"/>
  <c r="P20" i="3"/>
  <c r="W19" i="3" s="1"/>
  <c r="P22" i="3"/>
  <c r="W21" i="3" s="1"/>
  <c r="P24" i="3"/>
  <c r="W23" i="3" s="1"/>
  <c r="P26" i="3"/>
  <c r="W25" i="3" s="1"/>
  <c r="P29" i="3"/>
  <c r="W28" i="3" s="1"/>
  <c r="P31" i="3"/>
  <c r="W30" i="3" s="1"/>
  <c r="P33" i="3"/>
  <c r="W32" i="3" s="1"/>
  <c r="P35" i="3"/>
  <c r="W34" i="3" s="1"/>
  <c r="P11" i="3"/>
  <c r="W10" i="3" s="1"/>
  <c r="P13" i="3"/>
  <c r="W12" i="3" s="1"/>
  <c r="P15" i="3"/>
  <c r="W14" i="3" s="1"/>
  <c r="P17" i="3"/>
  <c r="W16" i="3" s="1"/>
  <c r="P19" i="3"/>
  <c r="W18" i="3" s="1"/>
  <c r="P21" i="3"/>
  <c r="W20" i="3" s="1"/>
  <c r="P23" i="3"/>
  <c r="W22" i="3" s="1"/>
  <c r="P25" i="3"/>
  <c r="W24" i="3" s="1"/>
  <c r="P28" i="3"/>
  <c r="W26" i="3" s="1"/>
  <c r="P30" i="3"/>
  <c r="W29" i="3" s="1"/>
  <c r="P32" i="3"/>
  <c r="W31" i="3" s="1"/>
  <c r="P34" i="3"/>
  <c r="W33" i="3" s="1"/>
  <c r="W35" i="3"/>
  <c r="F10" i="1"/>
  <c r="H10" i="1"/>
  <c r="J10" i="1"/>
  <c r="L10" i="1"/>
  <c r="N10" i="1"/>
  <c r="P10" i="1"/>
  <c r="K10" i="1"/>
  <c r="M10" i="1"/>
  <c r="I10" i="1"/>
  <c r="G10" i="1"/>
  <c r="O10" i="1"/>
  <c r="Q10" i="1"/>
  <c r="E10" i="1"/>
  <c r="A10" i="1"/>
  <c r="O11" i="1" l="1"/>
  <c r="M7" i="1"/>
  <c r="F11" i="1"/>
  <c r="N11" i="1"/>
  <c r="K7" i="1"/>
  <c r="J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O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<sst xmlns="http://schemas.openxmlformats.org/spreadsheetml/2006/main" count="72" uniqueCount="59">
  <si>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</si>
  <si>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</si>
  <si>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</si>
  <si>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</si>
  <si>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</si>
  <si>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</si>
  <si>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</si>
  <si>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</si>
  <si>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</si>
  <si>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</si>
  <si>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</si>
  <si>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</si>
  <si>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</si>
  <si>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</si>
  <si>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</si>
  <si>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</si>
  <si>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</si>
  <si>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</si>
  <si>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</si>
  <si>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</si>
  <si>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</si>
  <si>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</si>
  <si>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</si>
  <si>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</si>
  <si>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</si>
  <si>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</si>
  <si>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</si>
  <si>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</si>
  <si>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</si>
  <si>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</si>
  <si>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</si>
  <si>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</si>
  <si>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</si>
  <si>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</si>
  <si>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</si>
  <si>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</si>
  <si>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</si>
  <si>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История</t>
  </si>
  <si>
    <t>9а</t>
  </si>
  <si>
    <t>Боглаевская Ольга Станиславовна</t>
  </si>
  <si>
    <r>
      <t xml:space="preserve">Поэлементный анализ ВПР   9 А класс  </t>
    </r>
    <r>
      <rPr>
        <u/>
        <sz val="24"/>
        <color theme="1"/>
        <rFont val="Calibri"/>
        <family val="2"/>
        <charset val="204"/>
        <scheme val="minor"/>
      </rPr>
      <t>история</t>
    </r>
  </si>
  <si>
    <t>история</t>
  </si>
  <si>
    <t>Диагностическая карта учащихся 9 а класса</t>
  </si>
  <si>
    <t>Нацелено на проверку знания хронологии истории России. Ошибки в данном задании связаны с незнанием учащимися дат.</t>
  </si>
  <si>
    <t>Нацелено на проверку знания исторической терминологии.  Определения понятий даны неполно или неточно.</t>
  </si>
  <si>
    <t>Предполагают работу с изобразительной наглядностью. Требуется провести атрибуцию изобразительной наглядности и использовать. Учащиеся плохо различают иллюстрации различных произведений искусства</t>
  </si>
  <si>
    <t>Проверяет умение работать с текстовыми историческими источниками. Ошибки в данном задании связаны  с не умением определить контекст исторического источника.</t>
  </si>
  <si>
    <t>Нацелено на проверку умения проводить атрибуцию исторической карты. Ошибки учащихся вызваны плохим знанием контекста исторических карт.</t>
  </si>
  <si>
    <t xml:space="preserve">Проверяет знание исторической географии и умение работать с контурной картой. </t>
  </si>
  <si>
    <t>Нацелены на проверку знания фактов истории культуры России. Плохое знание иллюстративного материала не позволяет учащимся верно определять исторический контекст представленных иллюстраций</t>
  </si>
  <si>
    <t>Предполагает проверку владения простейшими приёмами аргументации. Учащимся допускающим ошибки в этом задании трудно приводить конкретную историческую аргументацию, это связано с незнанием фактической исторической информации.</t>
  </si>
  <si>
    <t>Проверяет знание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</t>
  </si>
  <si>
    <t>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</t>
  </si>
  <si>
    <t>Проверяет знание истории родного края. Некорректно или неправильно представлена информация.</t>
  </si>
  <si>
    <t>9 А</t>
  </si>
  <si>
    <t>Задание 6. Нплохое знание исторической карты. Ошибки учащихся вызваны плохим знанием контекста исторических карт.</t>
  </si>
  <si>
    <t>Задание 11. Плохо различают 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</t>
  </si>
  <si>
    <t>Задание 13. Проверяет знание истории родного края. Некорректно или неправильно представлена информация.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</si>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</sst>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u/>
      <sz val="2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0" borderId="36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0" fontId="1" fillId="0" borderId="15" xfId="0" applyFont="1" applyBorder="1" applyAlignment="1" applyProtection="1">
      <alignment horizontal="center" wrapText="1"/>
    </xf>
    <xf numFmtId="0" fontId="25" fillId="0" borderId="15" xfId="0" applyFont="1" applyBorder="1" applyAlignment="1" applyProtection="1">
      <alignment vertical="center" wrapText="1"/>
      <protection hidden="1"/>
    </xf>
    <xf numFmtId="0" fontId="4" fillId="3" borderId="26" xfId="0" applyFont="1" applyFill="1" applyBorder="1" applyAlignment="1" applyProtection="1">
      <alignment horizontal="center" vertical="center" wrapText="1"/>
    </xf>
    <xf numFmtId="0" fontId="2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29" xfId="0" applyFont="1" applyBorder="1" applyAlignment="1" applyProtection="1">
      <alignment horizontal="center" vertical="top" wrapText="1"/>
      <protection locked="0"/>
    </xf>
    <xf numFmtId="0" fontId="5" fillId="0" borderId="27" xfId="0" applyFont="1" applyBorder="1" applyAlignment="1" applyProtection="1">
      <alignment horizontal="center" vertical="top" wrapText="1"/>
      <protection locked="0"/>
    </xf>
    <xf numFmtId="0" fontId="5" fillId="0" borderId="40" xfId="0" applyFont="1" applyBorder="1" applyAlignment="1" applyProtection="1">
      <alignment horizontal="center" vertical="top" wrapText="1"/>
      <protection locked="0"/>
    </xf>
    <xf numFmtId="0" fontId="5" fillId="0" borderId="41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7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5" fillId="5" borderId="35" xfId="0" applyFont="1" applyFill="1" applyBorder="1"/>
  </cellXfs>
  <cellStyles count="1">
    <cellStyle name="Обычный" xfId="0" builtinId="0"/>
  </cellStyles>
  <dxfs count="9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Поэлементный!$V$9:$V$35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Поэлементный!$W$9:$W$35</c:f>
              <c:numCache>
                <c:formatCode>0%</c:formatCode>
                <c:ptCount val="27"/>
                <c:pt idx="0">
                  <c:v>0.92307692307692313</c:v>
                </c:pt>
                <c:pt idx="1">
                  <c:v>0.92307692307692313</c:v>
                </c:pt>
                <c:pt idx="2">
                  <c:v>0.61538461538461542</c:v>
                </c:pt>
                <c:pt idx="3">
                  <c:v>0.61538461538461542</c:v>
                </c:pt>
                <c:pt idx="4">
                  <c:v>7.6923076923076927E-2</c:v>
                </c:pt>
                <c:pt idx="5">
                  <c:v>0.15384615384615385</c:v>
                </c:pt>
                <c:pt idx="6">
                  <c:v>0.69230769230769229</c:v>
                </c:pt>
                <c:pt idx="7">
                  <c:v>0.53846153846153844</c:v>
                </c:pt>
                <c:pt idx="8">
                  <c:v>0.69230769230769229</c:v>
                </c:pt>
                <c:pt idx="9">
                  <c:v>0.76923076923076927</c:v>
                </c:pt>
                <c:pt idx="10">
                  <c:v>0.76923076923076927</c:v>
                </c:pt>
                <c:pt idx="11">
                  <c:v>0.61538461538461542</c:v>
                </c:pt>
                <c:pt idx="12">
                  <c:v>1</c:v>
                </c:pt>
                <c:pt idx="13">
                  <c:v>0.53846153846153844</c:v>
                </c:pt>
                <c:pt idx="14">
                  <c:v>0.61538461538461542</c:v>
                </c:pt>
                <c:pt idx="15">
                  <c:v>0.38461538461538464</c:v>
                </c:pt>
                <c:pt idx="16">
                  <c:v>0.92307692307692313</c:v>
                </c:pt>
                <c:pt idx="17">
                  <c:v>0.46153846153846156</c:v>
                </c:pt>
                <c:pt idx="19">
                  <c:v>0.61538461538461542</c:v>
                </c:pt>
                <c:pt idx="20">
                  <c:v>0.69230769230769229</c:v>
                </c:pt>
                <c:pt idx="21">
                  <c:v>0.53846153846153844</c:v>
                </c:pt>
                <c:pt idx="22">
                  <c:v>0.61538461538461542</c:v>
                </c:pt>
                <c:pt idx="23">
                  <c:v>0.76923076923076927</c:v>
                </c:pt>
                <c:pt idx="24">
                  <c:v>0.61538461538461542</c:v>
                </c:pt>
                <c:pt idx="25">
                  <c:v>0.61538461538461542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67712"/>
        <c:axId val="106469248"/>
      </c:barChart>
      <c:catAx>
        <c:axId val="1064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69248"/>
        <c:crosses val="autoZero"/>
        <c:auto val="1"/>
        <c:lblAlgn val="ctr"/>
        <c:lblOffset val="100"/>
        <c:noMultiLvlLbl val="0"/>
      </c:catAx>
      <c:valAx>
        <c:axId val="1064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6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Поэлементный!$T$37:$V$37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Поэлементный!$T$38:$V$38</c:f>
              <c:numCache>
                <c:formatCode>General</c:formatCode>
                <c:ptCount val="3"/>
                <c:pt idx="0">
                  <c:v>2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85632"/>
        <c:axId val="106487168"/>
      </c:barChart>
      <c:catAx>
        <c:axId val="1064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87168"/>
        <c:crosses val="autoZero"/>
        <c:auto val="1"/>
        <c:lblAlgn val="ctr"/>
        <c:lblOffset val="100"/>
        <c:noMultiLvlLbl val="0"/>
      </c:catAx>
      <c:valAx>
        <c:axId val="1064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0.15384615384615385</c:v>
                </c:pt>
                <c:pt idx="1">
                  <c:v>0.84615384615384615</c:v>
                </c:pt>
                <c:pt idx="2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4912"/>
        <c:axId val="106216448"/>
      </c:barChart>
      <c:catAx>
        <c:axId val="1062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216448"/>
        <c:crosses val="autoZero"/>
        <c:auto val="1"/>
        <c:lblAlgn val="ctr"/>
        <c:lblOffset val="100"/>
        <c:noMultiLvlLbl val="0"/>
      </c:catAx>
      <c:valAx>
        <c:axId val="106216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2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20</c:v>
                </c:pt>
                <c:pt idx="1">
                  <c:v>19</c:v>
                </c:pt>
                <c:pt idx="2">
                  <c:v>23</c:v>
                </c:pt>
                <c:pt idx="3">
                  <c:v>14</c:v>
                </c:pt>
                <c:pt idx="4">
                  <c:v>18</c:v>
                </c:pt>
                <c:pt idx="5">
                  <c:v>11</c:v>
                </c:pt>
                <c:pt idx="6">
                  <c:v>9</c:v>
                </c:pt>
                <c:pt idx="7">
                  <c:v>24</c:v>
                </c:pt>
                <c:pt idx="8">
                  <c:v>21</c:v>
                </c:pt>
                <c:pt idx="9">
                  <c:v>16</c:v>
                </c:pt>
                <c:pt idx="10">
                  <c:v>18</c:v>
                </c:pt>
                <c:pt idx="11">
                  <c:v>8</c:v>
                </c:pt>
                <c:pt idx="1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903232"/>
        <c:axId val="107906176"/>
      </c:barChart>
      <c:catAx>
        <c:axId val="1079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906176"/>
        <c:crosses val="autoZero"/>
        <c:auto val="1"/>
        <c:lblAlgn val="ctr"/>
        <c:lblOffset val="100"/>
        <c:noMultiLvlLbl val="0"/>
      </c:catAx>
      <c:valAx>
        <c:axId val="1079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9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21772</xdr:rowOff>
    </xdr:from>
    <xdr:to>
      <xdr:col>19</xdr:col>
      <xdr:colOff>43542</xdr:colOff>
      <xdr:row>54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55</xdr:row>
      <xdr:rowOff>71717</xdr:rowOff>
    </xdr:from>
    <xdr:to>
      <xdr:col>14</xdr:col>
      <xdr:colOff>0</xdr:colOff>
      <xdr:row>65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%20otcheta%20istoriia%209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38"/>
  <sheetViews>
    <sheetView topLeftCell="A55" zoomScale="85" zoomScaleNormal="85" workbookViewId="0">
      <selection activeCell="L5" sqref="L5"/>
    </sheetView>
  </sheetViews>
  <sheetFormatPr defaultRowHeight="15" x14ac:dyDescent="0.25"/>
  <cols>
    <col min="1" max="1" width="10" customWidth="1"/>
    <col min="2" max="14" width="5.7109375" customWidth="1"/>
    <col min="15" max="15" width="17.5703125" customWidth="1"/>
    <col min="16" max="16" width="12.140625" customWidth="1"/>
    <col min="17" max="17" width="11.42578125" customWidth="1"/>
    <col min="18" max="18" width="12.140625" customWidth="1"/>
    <col min="19" max="19" width="15.7109375" customWidth="1"/>
    <col min="20" max="20" width="12.5703125" customWidth="1"/>
    <col min="21" max="21" width="21.7109375" customWidth="1"/>
  </cols>
  <sheetData>
    <row r="2" spans="1:31" ht="21" x14ac:dyDescent="0.35">
      <c r="B2" s="60" t="s">
        <v>40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36">
        <v>5</v>
      </c>
      <c r="R2" s="33">
        <f>COUNTIF(Q10:Q35,5)</f>
        <v>0</v>
      </c>
    </row>
    <row r="3" spans="1:31" ht="21" x14ac:dyDescent="0.3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Q3" s="36">
        <v>4</v>
      </c>
      <c r="R3" s="33">
        <f>COUNTIF(Q10:Q35,4)</f>
        <v>4</v>
      </c>
    </row>
    <row r="4" spans="1:31" ht="21" x14ac:dyDescent="0.3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Q4" s="36">
        <v>3</v>
      </c>
      <c r="R4" s="33">
        <f>COUNTIF(Q10:Q37,3)</f>
        <v>18</v>
      </c>
    </row>
    <row r="5" spans="1:31" ht="21.75" thickBot="1" x14ac:dyDescent="0.4">
      <c r="Q5" s="36">
        <v>2</v>
      </c>
      <c r="R5" s="33">
        <f>COUNTIF(Q10:Q38,2)</f>
        <v>4</v>
      </c>
    </row>
    <row r="6" spans="1:31" ht="29.25" thickBot="1" x14ac:dyDescent="0.5">
      <c r="D6" s="62"/>
      <c r="E6" s="61"/>
      <c r="F6" s="61"/>
      <c r="G6" s="61"/>
      <c r="H6" s="61"/>
      <c r="I6" s="61"/>
      <c r="J6" s="61"/>
      <c r="K6" s="61"/>
      <c r="L6" s="61"/>
      <c r="M6" s="61"/>
      <c r="N6" s="61"/>
      <c r="O6" s="160">
        <v>13</v>
      </c>
    </row>
    <row r="7" spans="1:31" x14ac:dyDescent="0.25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9" spans="1:31" ht="56.25" x14ac:dyDescent="0.25">
      <c r="A9" s="57" t="s">
        <v>29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55" t="s">
        <v>25</v>
      </c>
      <c r="P9" s="55" t="s">
        <v>19</v>
      </c>
      <c r="Q9" s="55" t="s">
        <v>27</v>
      </c>
      <c r="R9" s="55" t="s">
        <v>28</v>
      </c>
      <c r="S9" s="55" t="s">
        <v>23</v>
      </c>
      <c r="T9" s="42" t="s">
        <v>24</v>
      </c>
      <c r="U9" s="54" t="s">
        <v>26</v>
      </c>
      <c r="V9" s="17" t="e">
        <f>#REF!</f>
        <v>#REF!</v>
      </c>
      <c r="W9" s="18">
        <f t="shared" ref="W9:W34" si="0">P10</f>
        <v>0.92307692307692313</v>
      </c>
      <c r="X9" s="17"/>
      <c r="Y9" s="17"/>
      <c r="Z9" s="29"/>
      <c r="AA9" s="29"/>
      <c r="AB9" s="29"/>
      <c r="AC9" s="29"/>
      <c r="AD9" s="29"/>
      <c r="AE9" s="29"/>
    </row>
    <row r="10" spans="1:31" ht="15.75" x14ac:dyDescent="0.25">
      <c r="A10" s="58">
        <v>90001</v>
      </c>
      <c r="B10" s="56">
        <v>1</v>
      </c>
      <c r="C10" s="56">
        <v>1</v>
      </c>
      <c r="D10" s="56">
        <v>1</v>
      </c>
      <c r="E10" s="56">
        <v>1</v>
      </c>
      <c r="F10" s="56">
        <v>1</v>
      </c>
      <c r="G10" s="56">
        <v>1</v>
      </c>
      <c r="H10" s="56"/>
      <c r="I10" s="56">
        <v>1</v>
      </c>
      <c r="J10" s="56">
        <v>1</v>
      </c>
      <c r="K10" s="56">
        <v>1</v>
      </c>
      <c r="L10" s="56">
        <v>1</v>
      </c>
      <c r="M10" s="56">
        <v>1</v>
      </c>
      <c r="N10" s="56">
        <v>1</v>
      </c>
      <c r="O10" s="27">
        <f t="shared" ref="O10:O26" si="1">COUNTIF(B10:N10,"1")</f>
        <v>12</v>
      </c>
      <c r="P10" s="28">
        <f>O10/$O$6</f>
        <v>0.92307692307692313</v>
      </c>
      <c r="Q10" s="30">
        <v>4</v>
      </c>
      <c r="R10" s="56">
        <v>5</v>
      </c>
      <c r="S10" s="53" t="str">
        <f>IF(Q10=R10,"подтвердил",IF(Q10&gt;R10,"повысил","понизил"))</f>
        <v>понизил</v>
      </c>
      <c r="T10" s="39">
        <f t="shared" ref="T10:T35" si="2">Q10-R10</f>
        <v>-1</v>
      </c>
      <c r="U10" s="38"/>
      <c r="V10" s="17" t="e">
        <f>#REF!</f>
        <v>#REF!</v>
      </c>
      <c r="W10" s="18">
        <f t="shared" si="0"/>
        <v>0.92307692307692313</v>
      </c>
      <c r="X10" s="17"/>
      <c r="Y10" s="17"/>
      <c r="Z10" s="29"/>
      <c r="AA10" s="29"/>
      <c r="AB10" s="29"/>
      <c r="AC10" s="29"/>
      <c r="AD10" s="29"/>
      <c r="AE10" s="29"/>
    </row>
    <row r="11" spans="1:31" ht="15.75" x14ac:dyDescent="0.25">
      <c r="A11" s="58">
        <v>90002</v>
      </c>
      <c r="B11" s="56">
        <v>1</v>
      </c>
      <c r="C11" s="56">
        <v>1</v>
      </c>
      <c r="D11" s="56">
        <v>1</v>
      </c>
      <c r="E11" s="56">
        <v>1</v>
      </c>
      <c r="F11" s="56">
        <v>1</v>
      </c>
      <c r="G11" s="56">
        <v>1</v>
      </c>
      <c r="H11" s="56">
        <v>1</v>
      </c>
      <c r="I11" s="56">
        <v>1</v>
      </c>
      <c r="J11" s="56"/>
      <c r="K11" s="56">
        <v>1</v>
      </c>
      <c r="L11" s="56">
        <v>1</v>
      </c>
      <c r="M11" s="56">
        <v>1</v>
      </c>
      <c r="N11" s="56">
        <v>1</v>
      </c>
      <c r="O11" s="27">
        <f t="shared" si="1"/>
        <v>12</v>
      </c>
      <c r="P11" s="28">
        <f t="shared" ref="P11:P35" si="3">O11/$O$6</f>
        <v>0.92307692307692313</v>
      </c>
      <c r="Q11" s="30">
        <v>4</v>
      </c>
      <c r="R11" s="56">
        <v>4</v>
      </c>
      <c r="S11" s="53" t="str">
        <f t="shared" ref="S11:S35" si="4">IF(Q11=R11,"подтвердил",IF(Q11&gt;R11,"повысил","понизил"))</f>
        <v>подтвердил</v>
      </c>
      <c r="T11" s="39">
        <f t="shared" si="2"/>
        <v>0</v>
      </c>
      <c r="U11" s="38"/>
      <c r="V11" s="17" t="e">
        <f>#REF!</f>
        <v>#REF!</v>
      </c>
      <c r="W11" s="18">
        <f t="shared" si="0"/>
        <v>0.61538461538461542</v>
      </c>
      <c r="X11" s="17"/>
      <c r="Y11" s="17"/>
      <c r="Z11" s="29"/>
      <c r="AA11" s="29"/>
      <c r="AB11" s="29"/>
      <c r="AC11" s="29"/>
      <c r="AD11" s="29"/>
      <c r="AE11" s="29"/>
    </row>
    <row r="12" spans="1:31" ht="15.75" x14ac:dyDescent="0.25">
      <c r="A12" s="58">
        <v>90004</v>
      </c>
      <c r="B12" s="56">
        <v>1</v>
      </c>
      <c r="C12" s="56">
        <v>1</v>
      </c>
      <c r="D12" s="56">
        <v>1</v>
      </c>
      <c r="E12" s="56">
        <v>1</v>
      </c>
      <c r="F12" s="56">
        <v>1</v>
      </c>
      <c r="G12" s="56">
        <v>0</v>
      </c>
      <c r="H12" s="56"/>
      <c r="I12" s="56">
        <v>1</v>
      </c>
      <c r="J12" s="56">
        <v>1</v>
      </c>
      <c r="K12" s="56"/>
      <c r="L12" s="56">
        <v>1</v>
      </c>
      <c r="M12" s="56"/>
      <c r="N12" s="56"/>
      <c r="O12" s="27">
        <f t="shared" si="1"/>
        <v>8</v>
      </c>
      <c r="P12" s="28">
        <f t="shared" si="3"/>
        <v>0.61538461538461542</v>
      </c>
      <c r="Q12" s="30">
        <v>3</v>
      </c>
      <c r="R12" s="56">
        <v>4</v>
      </c>
      <c r="S12" s="53" t="str">
        <f t="shared" si="4"/>
        <v>понизил</v>
      </c>
      <c r="T12" s="39">
        <f t="shared" si="2"/>
        <v>-1</v>
      </c>
      <c r="U12" s="38"/>
      <c r="V12" s="17" t="e">
        <f>#REF!</f>
        <v>#REF!</v>
      </c>
      <c r="W12" s="18">
        <f t="shared" si="0"/>
        <v>0.61538461538461542</v>
      </c>
      <c r="X12" s="17"/>
      <c r="Y12" s="17"/>
      <c r="Z12" s="29"/>
      <c r="AA12" s="29"/>
      <c r="AB12" s="29"/>
      <c r="AC12" s="29"/>
      <c r="AD12" s="29"/>
      <c r="AE12" s="29"/>
    </row>
    <row r="13" spans="1:31" ht="15.75" x14ac:dyDescent="0.25">
      <c r="A13" s="58">
        <v>90005</v>
      </c>
      <c r="B13" s="56">
        <v>1</v>
      </c>
      <c r="C13" s="56"/>
      <c r="D13" s="56">
        <v>1</v>
      </c>
      <c r="E13" s="56"/>
      <c r="F13" s="56">
        <v>1</v>
      </c>
      <c r="G13" s="56">
        <v>0</v>
      </c>
      <c r="H13" s="56">
        <v>1</v>
      </c>
      <c r="I13" s="56">
        <v>1</v>
      </c>
      <c r="J13" s="56">
        <v>1</v>
      </c>
      <c r="K13" s="56">
        <v>0</v>
      </c>
      <c r="L13" s="56">
        <v>1</v>
      </c>
      <c r="M13" s="56">
        <v>0</v>
      </c>
      <c r="N13" s="56">
        <v>1</v>
      </c>
      <c r="O13" s="27">
        <f t="shared" si="1"/>
        <v>8</v>
      </c>
      <c r="P13" s="28">
        <f t="shared" si="3"/>
        <v>0.61538461538461542</v>
      </c>
      <c r="Q13" s="30">
        <v>3</v>
      </c>
      <c r="R13" s="56">
        <v>5</v>
      </c>
      <c r="S13" s="53" t="str">
        <f t="shared" si="4"/>
        <v>понизил</v>
      </c>
      <c r="T13" s="39">
        <f t="shared" si="2"/>
        <v>-2</v>
      </c>
      <c r="U13" s="38" t="s">
        <v>58</v>
      </c>
      <c r="V13" s="17" t="e">
        <f>#REF!</f>
        <v>#REF!</v>
      </c>
      <c r="W13" s="18">
        <f t="shared" si="0"/>
        <v>7.6923076923076927E-2</v>
      </c>
      <c r="X13" s="17"/>
      <c r="Y13" s="17"/>
      <c r="Z13" s="29"/>
      <c r="AA13" s="29"/>
      <c r="AB13" s="29"/>
      <c r="AC13" s="29"/>
      <c r="AD13" s="29"/>
      <c r="AE13" s="29"/>
    </row>
    <row r="14" spans="1:31" ht="15.75" x14ac:dyDescent="0.25">
      <c r="A14" s="58">
        <v>90006</v>
      </c>
      <c r="B14" s="56"/>
      <c r="C14" s="56"/>
      <c r="D14" s="56"/>
      <c r="E14" s="56">
        <v>0</v>
      </c>
      <c r="F14" s="56">
        <v>0</v>
      </c>
      <c r="G14" s="56">
        <v>0</v>
      </c>
      <c r="H14" s="56">
        <v>0</v>
      </c>
      <c r="I14" s="56">
        <v>1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27">
        <f t="shared" si="1"/>
        <v>1</v>
      </c>
      <c r="P14" s="28">
        <f t="shared" si="3"/>
        <v>7.6923076923076927E-2</v>
      </c>
      <c r="Q14" s="30">
        <v>2</v>
      </c>
      <c r="R14" s="56">
        <v>4</v>
      </c>
      <c r="S14" s="53" t="str">
        <f t="shared" si="4"/>
        <v>понизил</v>
      </c>
      <c r="T14" s="39">
        <f t="shared" si="2"/>
        <v>-2</v>
      </c>
      <c r="U14" s="38" t="s">
        <v>58</v>
      </c>
      <c r="V14" s="17" t="e">
        <f>#REF!</f>
        <v>#REF!</v>
      </c>
      <c r="W14" s="18">
        <f t="shared" si="0"/>
        <v>0.15384615384615385</v>
      </c>
      <c r="X14" s="17"/>
      <c r="Y14" s="17"/>
      <c r="Z14" s="29"/>
      <c r="AA14" s="29"/>
      <c r="AB14" s="29"/>
      <c r="AC14" s="29"/>
      <c r="AD14" s="29"/>
      <c r="AE14" s="29"/>
    </row>
    <row r="15" spans="1:31" ht="15.75" x14ac:dyDescent="0.25">
      <c r="A15" s="58">
        <v>90007</v>
      </c>
      <c r="B15" s="56"/>
      <c r="C15" s="56"/>
      <c r="D15" s="56"/>
      <c r="E15" s="56">
        <v>0</v>
      </c>
      <c r="F15" s="56">
        <v>0</v>
      </c>
      <c r="G15" s="56">
        <v>0</v>
      </c>
      <c r="H15" s="56">
        <v>0</v>
      </c>
      <c r="I15" s="56">
        <v>1</v>
      </c>
      <c r="J15" s="56">
        <v>0</v>
      </c>
      <c r="K15" s="56">
        <v>0</v>
      </c>
      <c r="L15" s="56">
        <v>0</v>
      </c>
      <c r="M15" s="56">
        <v>0</v>
      </c>
      <c r="N15" s="56">
        <v>1</v>
      </c>
      <c r="O15" s="27">
        <f t="shared" si="1"/>
        <v>2</v>
      </c>
      <c r="P15" s="28">
        <f t="shared" si="3"/>
        <v>0.15384615384615385</v>
      </c>
      <c r="Q15" s="30">
        <v>2</v>
      </c>
      <c r="R15" s="56">
        <v>3</v>
      </c>
      <c r="S15" s="53" t="str">
        <f t="shared" si="4"/>
        <v>понизил</v>
      </c>
      <c r="T15" s="39">
        <f t="shared" si="2"/>
        <v>-1</v>
      </c>
      <c r="U15" s="38"/>
      <c r="V15" s="17" t="e">
        <f>#REF!</f>
        <v>#REF!</v>
      </c>
      <c r="W15" s="18">
        <f t="shared" si="0"/>
        <v>0.69230769230769229</v>
      </c>
      <c r="X15" s="17"/>
      <c r="Y15" s="17"/>
      <c r="Z15" s="29"/>
      <c r="AA15" s="29"/>
      <c r="AB15" s="29"/>
      <c r="AC15" s="29"/>
      <c r="AD15" s="29"/>
      <c r="AE15" s="29"/>
    </row>
    <row r="16" spans="1:31" ht="15.75" x14ac:dyDescent="0.25">
      <c r="A16" s="58">
        <v>90008</v>
      </c>
      <c r="B16" s="56">
        <v>1</v>
      </c>
      <c r="C16" s="56">
        <v>1</v>
      </c>
      <c r="D16" s="56">
        <v>1</v>
      </c>
      <c r="E16" s="56">
        <v>1</v>
      </c>
      <c r="F16" s="56">
        <v>0</v>
      </c>
      <c r="G16" s="56">
        <v>1</v>
      </c>
      <c r="H16" s="56">
        <v>0</v>
      </c>
      <c r="I16" s="56">
        <v>1</v>
      </c>
      <c r="J16" s="56">
        <v>1</v>
      </c>
      <c r="K16" s="56">
        <v>1</v>
      </c>
      <c r="L16" s="56">
        <v>1</v>
      </c>
      <c r="M16" s="56">
        <v>0</v>
      </c>
      <c r="N16" s="56">
        <v>0</v>
      </c>
      <c r="O16" s="27">
        <f t="shared" si="1"/>
        <v>9</v>
      </c>
      <c r="P16" s="28">
        <f t="shared" si="3"/>
        <v>0.69230769230769229</v>
      </c>
      <c r="Q16" s="30">
        <v>3</v>
      </c>
      <c r="R16" s="56">
        <v>4</v>
      </c>
      <c r="S16" s="53" t="str">
        <f t="shared" si="4"/>
        <v>понизил</v>
      </c>
      <c r="T16" s="39">
        <f t="shared" si="2"/>
        <v>-1</v>
      </c>
      <c r="U16" s="38"/>
      <c r="V16" s="17" t="e">
        <f>#REF!</f>
        <v>#REF!</v>
      </c>
      <c r="W16" s="18">
        <f t="shared" si="0"/>
        <v>0.53846153846153844</v>
      </c>
      <c r="X16" s="17"/>
      <c r="Y16" s="17"/>
      <c r="Z16" s="29"/>
      <c r="AA16" s="29"/>
      <c r="AB16" s="29"/>
      <c r="AC16" s="29"/>
      <c r="AD16" s="29"/>
      <c r="AE16" s="29"/>
    </row>
    <row r="17" spans="1:31" ht="15.75" x14ac:dyDescent="0.25">
      <c r="A17" s="58">
        <v>90010</v>
      </c>
      <c r="B17" s="56">
        <v>1</v>
      </c>
      <c r="C17" s="56"/>
      <c r="D17" s="56">
        <v>1</v>
      </c>
      <c r="E17" s="56">
        <v>0</v>
      </c>
      <c r="F17" s="56">
        <v>1</v>
      </c>
      <c r="G17" s="56">
        <v>0</v>
      </c>
      <c r="H17" s="56">
        <v>1</v>
      </c>
      <c r="I17" s="56">
        <v>1</v>
      </c>
      <c r="J17" s="56">
        <v>1</v>
      </c>
      <c r="K17" s="56">
        <v>0</v>
      </c>
      <c r="L17" s="56">
        <v>0</v>
      </c>
      <c r="M17" s="56">
        <v>0</v>
      </c>
      <c r="N17" s="56">
        <v>1</v>
      </c>
      <c r="O17" s="27">
        <f t="shared" si="1"/>
        <v>7</v>
      </c>
      <c r="P17" s="28">
        <f t="shared" si="3"/>
        <v>0.53846153846153844</v>
      </c>
      <c r="Q17" s="30">
        <v>3</v>
      </c>
      <c r="R17" s="56">
        <v>5</v>
      </c>
      <c r="S17" s="53" t="str">
        <f t="shared" si="4"/>
        <v>понизил</v>
      </c>
      <c r="T17" s="39">
        <f t="shared" si="2"/>
        <v>-2</v>
      </c>
      <c r="U17" s="38" t="s">
        <v>58</v>
      </c>
      <c r="V17" s="17" t="e">
        <f>#REF!</f>
        <v>#REF!</v>
      </c>
      <c r="W17" s="18">
        <f t="shared" si="0"/>
        <v>0.69230769230769229</v>
      </c>
      <c r="X17" s="17"/>
      <c r="Y17" s="17"/>
      <c r="Z17" s="29"/>
      <c r="AA17" s="29"/>
      <c r="AB17" s="29"/>
      <c r="AC17" s="29"/>
      <c r="AD17" s="29"/>
      <c r="AE17" s="29"/>
    </row>
    <row r="18" spans="1:31" ht="15.75" x14ac:dyDescent="0.25">
      <c r="A18" s="58">
        <v>90011</v>
      </c>
      <c r="B18" s="56">
        <v>1</v>
      </c>
      <c r="C18" s="56">
        <v>1</v>
      </c>
      <c r="D18" s="56">
        <v>1</v>
      </c>
      <c r="E18" s="56">
        <v>0</v>
      </c>
      <c r="F18" s="56">
        <v>1</v>
      </c>
      <c r="G18" s="56">
        <v>0</v>
      </c>
      <c r="H18" s="56">
        <v>0</v>
      </c>
      <c r="I18" s="56">
        <v>1</v>
      </c>
      <c r="J18" s="56">
        <v>1</v>
      </c>
      <c r="K18" s="56">
        <v>1</v>
      </c>
      <c r="L18" s="56">
        <v>1</v>
      </c>
      <c r="M18" s="56">
        <v>1</v>
      </c>
      <c r="N18" s="56">
        <v>0</v>
      </c>
      <c r="O18" s="27">
        <f t="shared" si="1"/>
        <v>9</v>
      </c>
      <c r="P18" s="28">
        <f t="shared" si="3"/>
        <v>0.69230769230769229</v>
      </c>
      <c r="Q18" s="30">
        <v>3</v>
      </c>
      <c r="R18" s="56">
        <v>4</v>
      </c>
      <c r="S18" s="53" t="str">
        <f t="shared" si="4"/>
        <v>понизил</v>
      </c>
      <c r="T18" s="39">
        <f t="shared" si="2"/>
        <v>-1</v>
      </c>
      <c r="U18" s="38"/>
      <c r="V18" s="17" t="e">
        <f>#REF!</f>
        <v>#REF!</v>
      </c>
      <c r="W18" s="18">
        <f t="shared" si="0"/>
        <v>0.76923076923076927</v>
      </c>
      <c r="X18" s="17"/>
      <c r="Y18" s="17"/>
      <c r="Z18" s="29"/>
      <c r="AA18" s="29"/>
      <c r="AB18" s="29"/>
      <c r="AC18" s="29"/>
      <c r="AD18" s="29"/>
      <c r="AE18" s="29"/>
    </row>
    <row r="19" spans="1:31" ht="15.75" x14ac:dyDescent="0.25">
      <c r="A19" s="58">
        <v>90012</v>
      </c>
      <c r="B19" s="56">
        <v>1</v>
      </c>
      <c r="C19" s="56">
        <v>1</v>
      </c>
      <c r="D19" s="56">
        <v>1</v>
      </c>
      <c r="E19" s="56">
        <v>1</v>
      </c>
      <c r="F19" s="56">
        <v>1</v>
      </c>
      <c r="G19" s="56">
        <v>1</v>
      </c>
      <c r="H19" s="56">
        <v>0</v>
      </c>
      <c r="I19" s="56">
        <v>0</v>
      </c>
      <c r="J19" s="56">
        <v>1</v>
      </c>
      <c r="K19" s="56">
        <v>1</v>
      </c>
      <c r="L19" s="56">
        <v>1</v>
      </c>
      <c r="M19" s="56">
        <v>0</v>
      </c>
      <c r="N19" s="56">
        <v>1</v>
      </c>
      <c r="O19" s="27">
        <f t="shared" si="1"/>
        <v>10</v>
      </c>
      <c r="P19" s="28">
        <f t="shared" si="3"/>
        <v>0.76923076923076927</v>
      </c>
      <c r="Q19" s="30">
        <v>3</v>
      </c>
      <c r="R19" s="56">
        <v>4</v>
      </c>
      <c r="S19" s="53" t="str">
        <f t="shared" si="4"/>
        <v>понизил</v>
      </c>
      <c r="T19" s="39">
        <f t="shared" si="2"/>
        <v>-1</v>
      </c>
      <c r="U19" s="38"/>
      <c r="V19" s="17" t="e">
        <f>#REF!</f>
        <v>#REF!</v>
      </c>
      <c r="W19" s="18">
        <f t="shared" si="0"/>
        <v>0.76923076923076927</v>
      </c>
      <c r="X19" s="17"/>
      <c r="Y19" s="17"/>
      <c r="Z19" s="29"/>
      <c r="AA19" s="29"/>
      <c r="AB19" s="29"/>
      <c r="AC19" s="29"/>
      <c r="AD19" s="29"/>
      <c r="AE19" s="29"/>
    </row>
    <row r="20" spans="1:31" ht="15.75" x14ac:dyDescent="0.25">
      <c r="A20" s="58">
        <v>90013</v>
      </c>
      <c r="B20" s="56">
        <v>1</v>
      </c>
      <c r="C20" s="56">
        <v>1</v>
      </c>
      <c r="D20" s="56">
        <v>1</v>
      </c>
      <c r="E20" s="56">
        <v>1</v>
      </c>
      <c r="F20" s="56">
        <v>0</v>
      </c>
      <c r="G20" s="56">
        <v>0</v>
      </c>
      <c r="H20" s="56">
        <v>1</v>
      </c>
      <c r="I20" s="56">
        <v>1</v>
      </c>
      <c r="J20" s="56">
        <v>1</v>
      </c>
      <c r="K20" s="56">
        <v>0</v>
      </c>
      <c r="L20" s="56">
        <v>1</v>
      </c>
      <c r="M20" s="56">
        <v>1</v>
      </c>
      <c r="N20" s="56">
        <v>1</v>
      </c>
      <c r="O20" s="27">
        <f t="shared" si="1"/>
        <v>10</v>
      </c>
      <c r="P20" s="28">
        <f t="shared" si="3"/>
        <v>0.76923076923076927</v>
      </c>
      <c r="Q20" s="30">
        <v>3</v>
      </c>
      <c r="R20" s="56">
        <v>4</v>
      </c>
      <c r="S20" s="53" t="str">
        <f t="shared" si="4"/>
        <v>понизил</v>
      </c>
      <c r="T20" s="39">
        <f t="shared" si="2"/>
        <v>-1</v>
      </c>
      <c r="U20" s="38"/>
      <c r="V20" s="17" t="e">
        <f>#REF!</f>
        <v>#REF!</v>
      </c>
      <c r="W20" s="18">
        <f t="shared" si="0"/>
        <v>0.61538461538461542</v>
      </c>
      <c r="X20" s="17"/>
      <c r="Y20" s="17"/>
      <c r="Z20" s="29"/>
      <c r="AA20" s="29"/>
      <c r="AB20" s="29"/>
      <c r="AC20" s="29"/>
      <c r="AD20" s="29"/>
      <c r="AE20" s="29"/>
    </row>
    <row r="21" spans="1:31" ht="15.75" x14ac:dyDescent="0.25">
      <c r="A21" s="58">
        <v>90014</v>
      </c>
      <c r="B21" s="56">
        <v>1</v>
      </c>
      <c r="C21" s="56">
        <v>1</v>
      </c>
      <c r="D21" s="56">
        <v>1</v>
      </c>
      <c r="E21" s="56">
        <v>1</v>
      </c>
      <c r="F21" s="56">
        <v>1</v>
      </c>
      <c r="G21" s="56">
        <v>0</v>
      </c>
      <c r="H21" s="56">
        <v>0</v>
      </c>
      <c r="I21" s="56">
        <v>1</v>
      </c>
      <c r="J21" s="56">
        <v>1</v>
      </c>
      <c r="K21" s="56">
        <v>1</v>
      </c>
      <c r="L21" s="56">
        <v>0</v>
      </c>
      <c r="M21" s="56">
        <v>0</v>
      </c>
      <c r="N21" s="56">
        <v>0</v>
      </c>
      <c r="O21" s="27">
        <f t="shared" si="1"/>
        <v>8</v>
      </c>
      <c r="P21" s="28">
        <f t="shared" si="3"/>
        <v>0.61538461538461542</v>
      </c>
      <c r="Q21" s="30">
        <v>3</v>
      </c>
      <c r="R21" s="56">
        <v>4</v>
      </c>
      <c r="S21" s="53" t="str">
        <f t="shared" si="4"/>
        <v>понизил</v>
      </c>
      <c r="T21" s="39">
        <f t="shared" si="2"/>
        <v>-1</v>
      </c>
      <c r="U21" s="38"/>
      <c r="V21" s="17" t="e">
        <f>#REF!</f>
        <v>#REF!</v>
      </c>
      <c r="W21" s="18">
        <f t="shared" si="0"/>
        <v>1</v>
      </c>
      <c r="X21" s="17"/>
      <c r="Y21" s="17"/>
      <c r="Z21" s="29"/>
      <c r="AA21" s="29"/>
      <c r="AB21" s="29"/>
      <c r="AC21" s="29"/>
      <c r="AD21" s="29"/>
      <c r="AE21" s="29"/>
    </row>
    <row r="22" spans="1:31" ht="15.75" x14ac:dyDescent="0.25">
      <c r="A22" s="58">
        <v>90015</v>
      </c>
      <c r="B22" s="56">
        <v>1</v>
      </c>
      <c r="C22" s="56">
        <v>1</v>
      </c>
      <c r="D22" s="56">
        <v>1</v>
      </c>
      <c r="E22" s="56">
        <v>1</v>
      </c>
      <c r="F22" s="56">
        <v>1</v>
      </c>
      <c r="G22" s="56">
        <v>1</v>
      </c>
      <c r="H22" s="56">
        <v>1</v>
      </c>
      <c r="I22" s="56">
        <v>1</v>
      </c>
      <c r="J22" s="56">
        <v>1</v>
      </c>
      <c r="K22" s="56">
        <v>1</v>
      </c>
      <c r="L22" s="56">
        <v>1</v>
      </c>
      <c r="M22" s="56">
        <v>1</v>
      </c>
      <c r="N22" s="56">
        <v>1</v>
      </c>
      <c r="O22" s="27">
        <f t="shared" si="1"/>
        <v>13</v>
      </c>
      <c r="P22" s="28">
        <f t="shared" si="3"/>
        <v>1</v>
      </c>
      <c r="Q22" s="30">
        <v>4</v>
      </c>
      <c r="R22" s="56">
        <v>5</v>
      </c>
      <c r="S22" s="53" t="str">
        <f t="shared" si="4"/>
        <v>понизил</v>
      </c>
      <c r="T22" s="39">
        <f t="shared" si="2"/>
        <v>-1</v>
      </c>
      <c r="U22" s="38"/>
      <c r="V22" s="17" t="e">
        <f>#REF!</f>
        <v>#REF!</v>
      </c>
      <c r="W22" s="18">
        <f t="shared" si="0"/>
        <v>0.53846153846153844</v>
      </c>
      <c r="X22" s="17"/>
      <c r="Y22" s="17"/>
      <c r="Z22" s="29"/>
      <c r="AA22" s="29"/>
      <c r="AB22" s="29"/>
      <c r="AC22" s="29"/>
      <c r="AD22" s="29"/>
      <c r="AE22" s="29"/>
    </row>
    <row r="23" spans="1:31" ht="15.75" x14ac:dyDescent="0.25">
      <c r="A23" s="58">
        <v>90017</v>
      </c>
      <c r="B23" s="56">
        <v>1</v>
      </c>
      <c r="C23" s="56">
        <v>1</v>
      </c>
      <c r="D23" s="56">
        <v>1</v>
      </c>
      <c r="E23" s="56">
        <v>0</v>
      </c>
      <c r="F23" s="56">
        <v>1</v>
      </c>
      <c r="G23" s="56">
        <v>0</v>
      </c>
      <c r="H23" s="56">
        <v>0</v>
      </c>
      <c r="I23" s="56">
        <v>1</v>
      </c>
      <c r="J23" s="56">
        <v>1</v>
      </c>
      <c r="K23" s="56">
        <v>1</v>
      </c>
      <c r="L23" s="56">
        <v>0</v>
      </c>
      <c r="M23" s="56">
        <v>0</v>
      </c>
      <c r="N23" s="56">
        <v>0</v>
      </c>
      <c r="O23" s="27">
        <f t="shared" si="1"/>
        <v>7</v>
      </c>
      <c r="P23" s="28">
        <f t="shared" si="3"/>
        <v>0.53846153846153844</v>
      </c>
      <c r="Q23" s="30">
        <v>3</v>
      </c>
      <c r="R23" s="56">
        <v>4</v>
      </c>
      <c r="S23" s="53" t="str">
        <f t="shared" si="4"/>
        <v>понизил</v>
      </c>
      <c r="T23" s="39">
        <f t="shared" si="2"/>
        <v>-1</v>
      </c>
      <c r="U23" s="38"/>
      <c r="V23" s="17" t="e">
        <f>#REF!</f>
        <v>#REF!</v>
      </c>
      <c r="W23" s="18">
        <f t="shared" si="0"/>
        <v>0.61538461538461542</v>
      </c>
      <c r="X23" s="17"/>
      <c r="Y23" s="17"/>
      <c r="Z23" s="29"/>
      <c r="AA23" s="29"/>
      <c r="AB23" s="29"/>
      <c r="AC23" s="29"/>
      <c r="AD23" s="29"/>
      <c r="AE23" s="29"/>
    </row>
    <row r="24" spans="1:31" ht="15.75" x14ac:dyDescent="0.25">
      <c r="A24" s="58">
        <v>90018</v>
      </c>
      <c r="B24" s="56">
        <v>1</v>
      </c>
      <c r="C24" s="56">
        <v>1</v>
      </c>
      <c r="D24" s="56">
        <v>1</v>
      </c>
      <c r="E24" s="56">
        <v>0</v>
      </c>
      <c r="F24" s="56">
        <v>1</v>
      </c>
      <c r="G24" s="56">
        <v>0</v>
      </c>
      <c r="H24" s="56">
        <v>0</v>
      </c>
      <c r="I24" s="56">
        <v>1</v>
      </c>
      <c r="J24" s="56">
        <v>1</v>
      </c>
      <c r="K24" s="56">
        <v>1</v>
      </c>
      <c r="L24" s="56">
        <v>0</v>
      </c>
      <c r="M24" s="56">
        <v>0</v>
      </c>
      <c r="N24" s="56">
        <v>1</v>
      </c>
      <c r="O24" s="27">
        <f t="shared" si="1"/>
        <v>8</v>
      </c>
      <c r="P24" s="28">
        <f t="shared" si="3"/>
        <v>0.61538461538461542</v>
      </c>
      <c r="Q24" s="30">
        <v>3</v>
      </c>
      <c r="R24" s="56">
        <v>4</v>
      </c>
      <c r="S24" s="53" t="str">
        <f t="shared" si="4"/>
        <v>понизил</v>
      </c>
      <c r="T24" s="39">
        <f t="shared" si="2"/>
        <v>-1</v>
      </c>
      <c r="U24" s="38"/>
      <c r="V24" s="17" t="e">
        <f>#REF!</f>
        <v>#REF!</v>
      </c>
      <c r="W24" s="18">
        <f t="shared" si="0"/>
        <v>0.38461538461538464</v>
      </c>
      <c r="X24" s="17"/>
      <c r="Y24" s="17"/>
      <c r="Z24" s="29"/>
      <c r="AA24" s="29"/>
      <c r="AB24" s="29"/>
      <c r="AC24" s="29"/>
      <c r="AD24" s="29"/>
      <c r="AE24" s="29"/>
    </row>
    <row r="25" spans="1:31" ht="15.75" x14ac:dyDescent="0.25">
      <c r="A25" s="58">
        <v>90021</v>
      </c>
      <c r="B25" s="56">
        <v>1</v>
      </c>
      <c r="C25" s="56">
        <v>1</v>
      </c>
      <c r="D25" s="56"/>
      <c r="E25" s="56">
        <v>0</v>
      </c>
      <c r="F25" s="56">
        <v>1</v>
      </c>
      <c r="G25" s="56">
        <v>0</v>
      </c>
      <c r="H25" s="56">
        <v>0</v>
      </c>
      <c r="I25" s="56">
        <v>1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27">
        <f t="shared" si="1"/>
        <v>5</v>
      </c>
      <c r="P25" s="28">
        <f t="shared" si="3"/>
        <v>0.38461538461538464</v>
      </c>
      <c r="Q25" s="30">
        <v>2</v>
      </c>
      <c r="R25" s="56">
        <v>4</v>
      </c>
      <c r="S25" s="53" t="str">
        <f t="shared" si="4"/>
        <v>понизил</v>
      </c>
      <c r="T25" s="39">
        <f t="shared" si="2"/>
        <v>-2</v>
      </c>
      <c r="U25" s="38" t="s">
        <v>58</v>
      </c>
      <c r="V25" s="17" t="e">
        <f>#REF!</f>
        <v>#REF!</v>
      </c>
      <c r="W25" s="18">
        <f t="shared" si="0"/>
        <v>0.92307692307692313</v>
      </c>
      <c r="X25" s="17"/>
      <c r="Y25" s="17"/>
      <c r="Z25" s="29"/>
      <c r="AA25" s="29"/>
      <c r="AB25" s="29"/>
      <c r="AC25" s="29"/>
      <c r="AD25" s="29"/>
      <c r="AE25" s="29"/>
    </row>
    <row r="26" spans="1:31" ht="15.75" x14ac:dyDescent="0.25">
      <c r="A26" s="58">
        <v>90022</v>
      </c>
      <c r="B26" s="56">
        <v>1</v>
      </c>
      <c r="C26" s="56">
        <v>1</v>
      </c>
      <c r="D26" s="56">
        <v>1</v>
      </c>
      <c r="E26" s="56">
        <v>1</v>
      </c>
      <c r="F26" s="56">
        <v>1</v>
      </c>
      <c r="G26" s="56">
        <v>1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56">
        <v>1</v>
      </c>
      <c r="N26" s="56">
        <v>0</v>
      </c>
      <c r="O26" s="27">
        <f t="shared" si="1"/>
        <v>12</v>
      </c>
      <c r="P26" s="28">
        <f t="shared" si="3"/>
        <v>0.92307692307692313</v>
      </c>
      <c r="Q26" s="30">
        <v>4</v>
      </c>
      <c r="R26" s="56">
        <v>4</v>
      </c>
      <c r="S26" s="53" t="str">
        <f t="shared" si="4"/>
        <v>подтвердил</v>
      </c>
      <c r="T26" s="39">
        <f t="shared" si="2"/>
        <v>0</v>
      </c>
      <c r="U26" s="38"/>
      <c r="V26" s="17" t="e">
        <f>#REF!</f>
        <v>#REF!</v>
      </c>
      <c r="W26" s="18">
        <f>P28</f>
        <v>0.46153846153846156</v>
      </c>
      <c r="X26" s="17"/>
      <c r="Y26" s="17"/>
      <c r="Z26" s="29"/>
      <c r="AA26" s="29"/>
      <c r="AB26" s="29"/>
      <c r="AC26" s="29"/>
      <c r="AD26" s="29"/>
      <c r="AE26" s="29"/>
    </row>
    <row r="27" spans="1:31" ht="15.75" x14ac:dyDescent="0.25">
      <c r="A27" s="58">
        <v>90023</v>
      </c>
      <c r="B27" s="56">
        <v>1</v>
      </c>
      <c r="C27" s="56">
        <v>1</v>
      </c>
      <c r="D27" s="56">
        <v>1</v>
      </c>
      <c r="E27" s="56">
        <v>1</v>
      </c>
      <c r="F27" s="56">
        <v>0</v>
      </c>
      <c r="G27" s="56">
        <v>1</v>
      </c>
      <c r="H27" s="56">
        <v>0</v>
      </c>
      <c r="I27" s="56">
        <v>1</v>
      </c>
      <c r="J27" s="56">
        <v>1</v>
      </c>
      <c r="K27" s="56">
        <v>1</v>
      </c>
      <c r="L27" s="56">
        <v>1</v>
      </c>
      <c r="M27" s="56">
        <v>0</v>
      </c>
      <c r="N27" s="56">
        <v>1</v>
      </c>
      <c r="O27" s="27">
        <v>10</v>
      </c>
      <c r="P27" s="28">
        <v>0.77</v>
      </c>
      <c r="Q27" s="30">
        <v>3</v>
      </c>
      <c r="R27" s="56">
        <v>5</v>
      </c>
      <c r="S27" s="53" t="str">
        <f t="shared" si="4"/>
        <v>понизил</v>
      </c>
      <c r="T27" s="39">
        <f t="shared" si="2"/>
        <v>-2</v>
      </c>
      <c r="U27" s="38" t="s">
        <v>58</v>
      </c>
      <c r="V27" s="17"/>
      <c r="W27" s="18"/>
      <c r="X27" s="17"/>
      <c r="Y27" s="17"/>
      <c r="Z27" s="29"/>
      <c r="AA27" s="29"/>
      <c r="AB27" s="29"/>
      <c r="AC27" s="29"/>
      <c r="AD27" s="29"/>
      <c r="AE27" s="29"/>
    </row>
    <row r="28" spans="1:31" ht="15.75" x14ac:dyDescent="0.25">
      <c r="A28" s="58">
        <v>90025</v>
      </c>
      <c r="B28" s="56"/>
      <c r="C28" s="56">
        <v>1</v>
      </c>
      <c r="D28" s="56">
        <v>1</v>
      </c>
      <c r="E28" s="56">
        <v>1</v>
      </c>
      <c r="F28" s="56">
        <v>0</v>
      </c>
      <c r="G28" s="56">
        <v>0</v>
      </c>
      <c r="H28" s="56">
        <v>0</v>
      </c>
      <c r="I28" s="56">
        <v>1</v>
      </c>
      <c r="J28" s="56">
        <v>1</v>
      </c>
      <c r="K28" s="56">
        <v>0</v>
      </c>
      <c r="L28" s="56">
        <v>1</v>
      </c>
      <c r="M28" s="56">
        <v>0</v>
      </c>
      <c r="N28" s="56">
        <v>0</v>
      </c>
      <c r="O28" s="27">
        <f t="shared" ref="O28:O35" si="5">COUNTIF(B28:N28,"1")</f>
        <v>6</v>
      </c>
      <c r="P28" s="28">
        <f t="shared" si="3"/>
        <v>0.46153846153846156</v>
      </c>
      <c r="Q28" s="30">
        <v>2</v>
      </c>
      <c r="R28" s="56">
        <v>4</v>
      </c>
      <c r="S28" s="53" t="str">
        <f t="shared" si="4"/>
        <v>понизил</v>
      </c>
      <c r="T28" s="39">
        <f t="shared" si="2"/>
        <v>-2</v>
      </c>
      <c r="U28" s="38" t="s">
        <v>58</v>
      </c>
      <c r="V28" s="17" t="e">
        <f>#REF!</f>
        <v>#REF!</v>
      </c>
      <c r="W28" s="18">
        <f t="shared" si="0"/>
        <v>0.61538461538461542</v>
      </c>
      <c r="X28" s="17"/>
      <c r="Y28" s="17"/>
      <c r="Z28" s="29"/>
      <c r="AA28" s="29"/>
      <c r="AB28" s="29"/>
      <c r="AC28" s="29"/>
      <c r="AD28" s="29"/>
      <c r="AE28" s="29"/>
    </row>
    <row r="29" spans="1:31" ht="15.75" x14ac:dyDescent="0.25">
      <c r="A29" s="58">
        <v>90026</v>
      </c>
      <c r="B29" s="56">
        <v>1</v>
      </c>
      <c r="C29" s="56">
        <v>1</v>
      </c>
      <c r="D29" s="56">
        <v>1</v>
      </c>
      <c r="E29" s="56">
        <v>1</v>
      </c>
      <c r="F29" s="56">
        <v>1</v>
      </c>
      <c r="G29" s="56">
        <v>0</v>
      </c>
      <c r="H29" s="56">
        <v>0</v>
      </c>
      <c r="I29" s="56">
        <v>1</v>
      </c>
      <c r="J29" s="56">
        <v>1</v>
      </c>
      <c r="K29" s="56">
        <v>1</v>
      </c>
      <c r="L29" s="56">
        <v>0</v>
      </c>
      <c r="M29" s="56">
        <v>0</v>
      </c>
      <c r="N29" s="56">
        <v>0</v>
      </c>
      <c r="O29" s="27">
        <f t="shared" si="5"/>
        <v>8</v>
      </c>
      <c r="P29" s="28">
        <f t="shared" si="3"/>
        <v>0.61538461538461542</v>
      </c>
      <c r="Q29" s="30">
        <v>3</v>
      </c>
      <c r="R29" s="56">
        <v>4</v>
      </c>
      <c r="S29" s="53" t="str">
        <f t="shared" si="4"/>
        <v>понизил</v>
      </c>
      <c r="T29" s="39">
        <f t="shared" si="2"/>
        <v>-1</v>
      </c>
      <c r="U29" s="38"/>
      <c r="V29" s="17" t="e">
        <f>#REF!</f>
        <v>#REF!</v>
      </c>
      <c r="W29" s="18">
        <f t="shared" si="0"/>
        <v>0.69230769230769229</v>
      </c>
      <c r="X29" s="17"/>
      <c r="Y29" s="17"/>
      <c r="Z29" s="29"/>
      <c r="AA29" s="29"/>
      <c r="AB29" s="29"/>
      <c r="AC29" s="29"/>
      <c r="AD29" s="29"/>
      <c r="AE29" s="29"/>
    </row>
    <row r="30" spans="1:31" ht="15.75" x14ac:dyDescent="0.25">
      <c r="A30" s="58">
        <v>90027</v>
      </c>
      <c r="B30" s="56">
        <v>1</v>
      </c>
      <c r="C30" s="56">
        <v>1</v>
      </c>
      <c r="D30" s="56">
        <v>1</v>
      </c>
      <c r="E30" s="56">
        <v>0</v>
      </c>
      <c r="F30" s="56">
        <v>0</v>
      </c>
      <c r="G30" s="56">
        <v>1</v>
      </c>
      <c r="H30" s="56">
        <v>1</v>
      </c>
      <c r="I30" s="56">
        <v>1</v>
      </c>
      <c r="J30" s="56">
        <v>0</v>
      </c>
      <c r="K30" s="56">
        <v>1</v>
      </c>
      <c r="L30" s="56">
        <v>1</v>
      </c>
      <c r="M30" s="56">
        <v>0</v>
      </c>
      <c r="N30" s="56">
        <v>1</v>
      </c>
      <c r="O30" s="27">
        <f t="shared" si="5"/>
        <v>9</v>
      </c>
      <c r="P30" s="28">
        <f t="shared" si="3"/>
        <v>0.69230769230769229</v>
      </c>
      <c r="Q30" s="30">
        <v>3</v>
      </c>
      <c r="R30" s="56">
        <v>5</v>
      </c>
      <c r="S30" s="53" t="str">
        <f t="shared" si="4"/>
        <v>понизил</v>
      </c>
      <c r="T30" s="39">
        <f t="shared" si="2"/>
        <v>-2</v>
      </c>
      <c r="U30" s="38" t="s">
        <v>58</v>
      </c>
      <c r="V30" s="17" t="e">
        <f>#REF!</f>
        <v>#REF!</v>
      </c>
      <c r="W30" s="18">
        <f t="shared" si="0"/>
        <v>0.53846153846153844</v>
      </c>
      <c r="X30" s="17"/>
      <c r="Y30" s="17"/>
      <c r="Z30" s="29"/>
      <c r="AA30" s="29"/>
      <c r="AB30" s="29"/>
      <c r="AC30" s="29"/>
      <c r="AD30" s="29"/>
      <c r="AE30" s="29"/>
    </row>
    <row r="31" spans="1:31" ht="15.75" x14ac:dyDescent="0.25">
      <c r="A31" s="58">
        <v>90028</v>
      </c>
      <c r="B31" s="56"/>
      <c r="C31" s="56"/>
      <c r="D31" s="56">
        <v>1</v>
      </c>
      <c r="E31" s="56">
        <v>0</v>
      </c>
      <c r="F31" s="56">
        <v>1</v>
      </c>
      <c r="G31" s="56">
        <v>0</v>
      </c>
      <c r="H31" s="56">
        <v>1</v>
      </c>
      <c r="I31" s="56">
        <v>1</v>
      </c>
      <c r="J31" s="56">
        <v>0</v>
      </c>
      <c r="K31" s="56">
        <v>1</v>
      </c>
      <c r="L31" s="56">
        <v>1</v>
      </c>
      <c r="M31" s="56">
        <v>0</v>
      </c>
      <c r="N31" s="56">
        <v>1</v>
      </c>
      <c r="O31" s="27">
        <f t="shared" si="5"/>
        <v>7</v>
      </c>
      <c r="P31" s="28">
        <f t="shared" si="3"/>
        <v>0.53846153846153844</v>
      </c>
      <c r="Q31" s="30">
        <v>3</v>
      </c>
      <c r="R31" s="56">
        <v>4</v>
      </c>
      <c r="S31" s="53" t="str">
        <f t="shared" si="4"/>
        <v>понизил</v>
      </c>
      <c r="T31" s="39">
        <f t="shared" si="2"/>
        <v>-1</v>
      </c>
      <c r="U31" s="38"/>
      <c r="V31" s="17" t="e">
        <f>#REF!</f>
        <v>#REF!</v>
      </c>
      <c r="W31" s="18">
        <f t="shared" si="0"/>
        <v>0.61538461538461542</v>
      </c>
      <c r="X31" s="17"/>
      <c r="Y31" s="17"/>
      <c r="Z31" s="29"/>
      <c r="AA31" s="29"/>
      <c r="AB31" s="29"/>
      <c r="AC31" s="29"/>
      <c r="AD31" s="29"/>
      <c r="AE31" s="29"/>
    </row>
    <row r="32" spans="1:31" ht="15.75" x14ac:dyDescent="0.25">
      <c r="A32" s="58">
        <v>90029</v>
      </c>
      <c r="B32" s="56"/>
      <c r="C32" s="56"/>
      <c r="D32" s="56">
        <v>1</v>
      </c>
      <c r="E32" s="56">
        <v>1</v>
      </c>
      <c r="F32" s="56">
        <v>0</v>
      </c>
      <c r="G32" s="56">
        <v>1</v>
      </c>
      <c r="H32" s="56">
        <v>1</v>
      </c>
      <c r="I32" s="56">
        <v>0</v>
      </c>
      <c r="J32" s="56">
        <v>1</v>
      </c>
      <c r="K32" s="56">
        <v>1</v>
      </c>
      <c r="L32" s="56">
        <v>1</v>
      </c>
      <c r="M32" s="56">
        <v>1</v>
      </c>
      <c r="N32" s="56">
        <v>0</v>
      </c>
      <c r="O32" s="27">
        <f t="shared" si="5"/>
        <v>8</v>
      </c>
      <c r="P32" s="28">
        <f t="shared" si="3"/>
        <v>0.61538461538461542</v>
      </c>
      <c r="Q32" s="30">
        <v>3</v>
      </c>
      <c r="R32" s="56">
        <v>5</v>
      </c>
      <c r="S32" s="53" t="str">
        <f t="shared" si="4"/>
        <v>понизил</v>
      </c>
      <c r="T32" s="39">
        <f t="shared" si="2"/>
        <v>-2</v>
      </c>
      <c r="U32" s="38" t="s">
        <v>58</v>
      </c>
      <c r="V32" s="17" t="e">
        <f>#REF!</f>
        <v>#REF!</v>
      </c>
      <c r="W32" s="18">
        <f t="shared" si="0"/>
        <v>0.76923076923076927</v>
      </c>
      <c r="X32" s="17"/>
      <c r="Y32" s="17"/>
      <c r="Z32" s="29"/>
      <c r="AA32" s="29"/>
      <c r="AB32" s="29"/>
      <c r="AC32" s="29"/>
      <c r="AD32" s="29"/>
      <c r="AE32" s="29"/>
    </row>
    <row r="33" spans="1:31" ht="15.75" x14ac:dyDescent="0.25">
      <c r="A33" s="58">
        <v>90030</v>
      </c>
      <c r="B33" s="56">
        <v>1</v>
      </c>
      <c r="C33" s="56">
        <v>1</v>
      </c>
      <c r="D33" s="56">
        <v>1</v>
      </c>
      <c r="E33" s="56">
        <v>0</v>
      </c>
      <c r="F33" s="56">
        <v>1</v>
      </c>
      <c r="G33" s="56">
        <v>1</v>
      </c>
      <c r="H33" s="56">
        <v>0</v>
      </c>
      <c r="I33" s="56">
        <v>1</v>
      </c>
      <c r="J33" s="56">
        <v>1</v>
      </c>
      <c r="K33" s="56">
        <v>1</v>
      </c>
      <c r="L33" s="56">
        <v>1</v>
      </c>
      <c r="M33" s="56">
        <v>0</v>
      </c>
      <c r="N33" s="56">
        <v>1</v>
      </c>
      <c r="O33" s="27">
        <f t="shared" si="5"/>
        <v>10</v>
      </c>
      <c r="P33" s="28">
        <f t="shared" si="3"/>
        <v>0.76923076923076927</v>
      </c>
      <c r="Q33" s="30">
        <v>3</v>
      </c>
      <c r="R33" s="56">
        <v>5</v>
      </c>
      <c r="S33" s="53" t="str">
        <f t="shared" si="4"/>
        <v>понизил</v>
      </c>
      <c r="T33" s="39">
        <f t="shared" si="2"/>
        <v>-2</v>
      </c>
      <c r="U33" s="38" t="s">
        <v>58</v>
      </c>
      <c r="V33" s="17" t="e">
        <f>#REF!</f>
        <v>#REF!</v>
      </c>
      <c r="W33" s="18">
        <f t="shared" si="0"/>
        <v>0.61538461538461542</v>
      </c>
      <c r="X33" s="17"/>
      <c r="Y33" s="17"/>
      <c r="Z33" s="29"/>
      <c r="AA33" s="29"/>
      <c r="AB33" s="29"/>
      <c r="AC33" s="29"/>
      <c r="AD33" s="29"/>
      <c r="AE33" s="29"/>
    </row>
    <row r="34" spans="1:31" ht="15.75" x14ac:dyDescent="0.25">
      <c r="A34" s="58">
        <v>90031</v>
      </c>
      <c r="B34" s="56">
        <v>1</v>
      </c>
      <c r="C34" s="56"/>
      <c r="D34" s="56">
        <v>1</v>
      </c>
      <c r="E34" s="56">
        <v>0</v>
      </c>
      <c r="F34" s="56">
        <v>1</v>
      </c>
      <c r="G34" s="56">
        <v>0</v>
      </c>
      <c r="H34" s="56">
        <v>0</v>
      </c>
      <c r="I34" s="56">
        <v>1</v>
      </c>
      <c r="J34" s="56">
        <v>1</v>
      </c>
      <c r="K34" s="56">
        <v>0</v>
      </c>
      <c r="L34" s="56">
        <v>1</v>
      </c>
      <c r="M34" s="56">
        <v>1</v>
      </c>
      <c r="N34" s="56">
        <v>1</v>
      </c>
      <c r="O34" s="27">
        <v>8</v>
      </c>
      <c r="P34" s="28">
        <f t="shared" si="3"/>
        <v>0.61538461538461542</v>
      </c>
      <c r="Q34" s="30">
        <v>3</v>
      </c>
      <c r="R34" s="56">
        <v>5</v>
      </c>
      <c r="S34" s="53" t="str">
        <f t="shared" si="4"/>
        <v>понизил</v>
      </c>
      <c r="T34" s="39">
        <f t="shared" si="2"/>
        <v>-2</v>
      </c>
      <c r="U34" s="38" t="s">
        <v>58</v>
      </c>
      <c r="V34" s="17" t="e">
        <f>#REF!</f>
        <v>#REF!</v>
      </c>
      <c r="W34" s="18">
        <f t="shared" si="0"/>
        <v>0.61538461538461542</v>
      </c>
      <c r="X34" s="17"/>
      <c r="Y34" s="17"/>
      <c r="Z34" s="29"/>
      <c r="AA34" s="29"/>
      <c r="AB34" s="29"/>
      <c r="AC34" s="29"/>
      <c r="AD34" s="29"/>
      <c r="AE34" s="29"/>
    </row>
    <row r="35" spans="1:31" ht="15.75" x14ac:dyDescent="0.25">
      <c r="A35" s="58">
        <v>90032</v>
      </c>
      <c r="B35" s="56"/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0</v>
      </c>
      <c r="I35" s="56">
        <v>1</v>
      </c>
      <c r="J35" s="56">
        <v>1</v>
      </c>
      <c r="K35" s="56">
        <v>0</v>
      </c>
      <c r="L35" s="56">
        <v>1</v>
      </c>
      <c r="M35" s="56">
        <v>0</v>
      </c>
      <c r="N35" s="56">
        <v>0</v>
      </c>
      <c r="O35" s="27">
        <f t="shared" si="5"/>
        <v>8</v>
      </c>
      <c r="P35" s="28">
        <f t="shared" si="3"/>
        <v>0.61538461538461542</v>
      </c>
      <c r="Q35" s="30">
        <v>3</v>
      </c>
      <c r="R35" s="56">
        <v>4</v>
      </c>
      <c r="S35" s="53" t="str">
        <f t="shared" si="4"/>
        <v>понизил</v>
      </c>
      <c r="T35" s="39">
        <f t="shared" si="2"/>
        <v>-1</v>
      </c>
      <c r="U35" s="38"/>
      <c r="V35" s="17" t="e">
        <f>#REF!</f>
        <v>#REF!</v>
      </c>
      <c r="W35" s="18" t="e">
        <f>#REF!</f>
        <v>#REF!</v>
      </c>
      <c r="X35" s="17"/>
      <c r="Y35" s="17"/>
      <c r="Z35" s="29"/>
      <c r="AA35" s="29"/>
      <c r="AB35" s="29"/>
      <c r="AC35" s="29"/>
      <c r="AD35" s="29"/>
      <c r="AE35" s="29"/>
    </row>
    <row r="36" spans="1:31" ht="16.5" customHeight="1" thickBot="1" x14ac:dyDescent="0.3">
      <c r="A36" s="59"/>
      <c r="B36" s="25">
        <f t="shared" ref="B36:N36" si="6">COUNTIF(B10:B35,"1")</f>
        <v>20</v>
      </c>
      <c r="C36" s="25">
        <f t="shared" si="6"/>
        <v>19</v>
      </c>
      <c r="D36" s="25">
        <f t="shared" si="6"/>
        <v>23</v>
      </c>
      <c r="E36" s="25">
        <f t="shared" si="6"/>
        <v>14</v>
      </c>
      <c r="F36" s="25">
        <f t="shared" si="6"/>
        <v>18</v>
      </c>
      <c r="G36" s="25">
        <f t="shared" si="6"/>
        <v>11</v>
      </c>
      <c r="H36" s="25">
        <f t="shared" si="6"/>
        <v>9</v>
      </c>
      <c r="I36" s="25">
        <f>COUNTIF(I10:I35,"1")</f>
        <v>24</v>
      </c>
      <c r="J36" s="25">
        <f t="shared" si="6"/>
        <v>21</v>
      </c>
      <c r="K36" s="25">
        <f t="shared" si="6"/>
        <v>16</v>
      </c>
      <c r="L36" s="25">
        <f t="shared" si="6"/>
        <v>18</v>
      </c>
      <c r="M36" s="25">
        <f t="shared" si="6"/>
        <v>8</v>
      </c>
      <c r="N36" s="25">
        <f t="shared" si="6"/>
        <v>14</v>
      </c>
      <c r="O36" s="63"/>
      <c r="P36" s="64"/>
      <c r="Q36" s="32"/>
      <c r="R36" s="32"/>
      <c r="S36" s="31"/>
      <c r="T36" s="41"/>
      <c r="U36" s="40"/>
    </row>
    <row r="37" spans="1:31" x14ac:dyDescent="0.25">
      <c r="B37" s="26">
        <v>0.77</v>
      </c>
      <c r="C37" s="26">
        <v>0.73</v>
      </c>
      <c r="D37" s="26">
        <v>0.88</v>
      </c>
      <c r="E37" s="26">
        <v>0.54</v>
      </c>
      <c r="F37" s="26">
        <v>0.69</v>
      </c>
      <c r="G37" s="26">
        <v>0.42</v>
      </c>
      <c r="H37" s="26">
        <v>0.35</v>
      </c>
      <c r="I37" s="26">
        <v>0.92</v>
      </c>
      <c r="J37" s="26">
        <v>0.81</v>
      </c>
      <c r="K37" s="26">
        <v>0.62</v>
      </c>
      <c r="L37" s="26">
        <v>0.69</v>
      </c>
      <c r="M37" s="26">
        <v>0.27</v>
      </c>
      <c r="N37" s="26">
        <v>0.5</v>
      </c>
      <c r="T37" s="17" t="s">
        <v>30</v>
      </c>
      <c r="U37" s="17" t="s">
        <v>31</v>
      </c>
      <c r="V37" s="17" t="s">
        <v>32</v>
      </c>
    </row>
    <row r="38" spans="1:31" x14ac:dyDescent="0.25">
      <c r="T38" s="17">
        <f>COUNTIF(S10:S35,"подтвердил")</f>
        <v>2</v>
      </c>
      <c r="U38" s="17">
        <f>COUNTIF(S10:S35,"понизил")</f>
        <v>24</v>
      </c>
      <c r="V38" s="17">
        <f>COUNTIF(S10:S35,"повысил")</f>
        <v>0</v>
      </c>
    </row>
  </sheetData>
  <mergeCells count="3">
    <mergeCell ref="B2:O4"/>
    <mergeCell ref="D6:N7"/>
    <mergeCell ref="O36:P36"/>
  </mergeCells>
  <conditionalFormatting sqref="T10:T35">
    <cfRule type="cellIs" dxfId="8" priority="9" operator="lessThanOrEqual">
      <formula>-2</formula>
    </cfRule>
  </conditionalFormatting>
  <conditionalFormatting sqref="S10:S35">
    <cfRule type="containsText" dxfId="7" priority="4" operator="containsText" text="подтвердил">
      <formula>NOT(ISERROR(SEARCH("подтвердил",S10)))</formula>
    </cfRule>
    <cfRule type="containsText" dxfId="6" priority="5" operator="containsText" text="подтвердил">
      <formula>NOT(ISERROR(SEARCH("подтвердил",S10)))</formula>
    </cfRule>
    <cfRule type="containsText" dxfId="5" priority="6" operator="containsText" text="повысил">
      <formula>NOT(ISERROR(SEARCH("повысил",S10)))</formula>
    </cfRule>
    <cfRule type="containsText" dxfId="4" priority="7" operator="containsText" text="понизил">
      <formula>NOT(ISERROR(SEARCH("понизил",S10)))</formula>
    </cfRule>
    <cfRule type="containsText" dxfId="3" priority="8" operator="containsText" text="потвердил">
      <formula>NOT(ISERROR(SEARCH("потвердил",S10)))</formula>
    </cfRule>
  </conditionalFormatting>
  <conditionalFormatting sqref="R10:R35">
    <cfRule type="expression" dxfId="2" priority="3" stopIfTrue="1">
      <formula>V10=0</formula>
    </cfRule>
  </conditionalFormatting>
  <conditionalFormatting sqref="B10:N35">
    <cfRule type="expression" dxfId="1" priority="2" stopIfTrue="1">
      <formula>AP10=0</formula>
    </cfRule>
  </conditionalFormatting>
  <dataValidations count="2">
    <dataValidation type="list" allowBlank="1" showInputMessage="1" showErrorMessage="1" sqref="R10:R35">
      <formula1>Otc</formula1>
    </dataValidation>
    <dataValidation type="list" allowBlank="1" showInputMessage="1" showErrorMessage="1" error="введите балл ученика - _x000a_результат проверки (X - нет работы)" sqref="B10:N35">
      <formula1>CHOOSE(AP$8,ball1,ball2,ball3,ball4,ball5,ball6)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10" zoomScale="85" zoomScaleNormal="85" workbookViewId="0">
      <selection activeCell="E14" sqref="E14:X26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2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29" ht="21" x14ac:dyDescent="0.35">
      <c r="C3" s="109" t="s">
        <v>37</v>
      </c>
      <c r="D3" s="109"/>
      <c r="E3" s="109"/>
      <c r="F3" s="110"/>
      <c r="G3" s="5"/>
      <c r="H3" s="6"/>
      <c r="I3" s="95"/>
      <c r="J3" s="95"/>
      <c r="M3" s="8">
        <v>2020</v>
      </c>
      <c r="O3" s="96" t="s">
        <v>0</v>
      </c>
      <c r="P3" s="83"/>
      <c r="Q3" s="83"/>
      <c r="R3" s="83"/>
      <c r="S3" s="83"/>
      <c r="T3" s="83"/>
      <c r="U3" s="83"/>
      <c r="V3" s="83"/>
      <c r="W3" s="83"/>
      <c r="X3" s="97"/>
    </row>
    <row r="4" spans="1:29" ht="15.75" x14ac:dyDescent="0.25">
      <c r="A4" s="103" t="s">
        <v>1</v>
      </c>
      <c r="B4" s="104"/>
      <c r="C4" s="104"/>
      <c r="D4" s="104"/>
      <c r="E4" s="104"/>
      <c r="F4" s="104"/>
      <c r="G4" s="105" t="s">
        <v>39</v>
      </c>
      <c r="H4" s="105"/>
      <c r="I4" s="105"/>
      <c r="J4" s="105"/>
      <c r="K4" s="106"/>
      <c r="L4" s="106"/>
      <c r="M4" s="106"/>
      <c r="N4" s="106"/>
      <c r="O4" s="105"/>
      <c r="P4" s="105"/>
      <c r="Q4" s="105"/>
      <c r="R4" s="107"/>
      <c r="S4" s="107"/>
      <c r="T4" s="107"/>
      <c r="U4" s="107"/>
      <c r="V4" s="107"/>
      <c r="W4" s="107"/>
      <c r="X4" s="108"/>
    </row>
    <row r="5" spans="1:29" ht="19.5" x14ac:dyDescent="0.35">
      <c r="A5" s="10" t="s">
        <v>2</v>
      </c>
      <c r="B5" s="9"/>
      <c r="C5" s="9"/>
      <c r="D5" s="100" t="s">
        <v>12</v>
      </c>
      <c r="E5" s="101"/>
      <c r="F5" s="101"/>
      <c r="G5" s="101"/>
      <c r="H5" s="102"/>
      <c r="I5" s="24">
        <v>13</v>
      </c>
      <c r="J5" s="11"/>
      <c r="K5" s="14"/>
      <c r="L5" s="15"/>
      <c r="M5" s="15"/>
      <c r="N5" s="16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29" ht="31.5" customHeight="1" x14ac:dyDescent="0.25">
      <c r="A6" s="89" t="s">
        <v>3</v>
      </c>
      <c r="B6" s="90"/>
      <c r="C6" s="90" t="s">
        <v>4</v>
      </c>
      <c r="D6" s="90"/>
      <c r="E6" s="91" t="s">
        <v>13</v>
      </c>
      <c r="F6" s="91"/>
      <c r="G6" s="34">
        <v>5</v>
      </c>
      <c r="H6" s="34">
        <v>4</v>
      </c>
      <c r="I6" s="34">
        <v>3</v>
      </c>
      <c r="J6" s="34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6" t="s">
        <v>38</v>
      </c>
      <c r="B7" s="86"/>
      <c r="C7" s="87">
        <v>33</v>
      </c>
      <c r="D7" s="87"/>
      <c r="E7" s="88">
        <v>26</v>
      </c>
      <c r="F7" s="88"/>
      <c r="G7" s="35">
        <f>Поэлементный!R2</f>
        <v>0</v>
      </c>
      <c r="H7" s="35">
        <f>Поэлементный!R3</f>
        <v>4</v>
      </c>
      <c r="I7" s="35">
        <f>Поэлементный!R4</f>
        <v>18</v>
      </c>
      <c r="J7" s="35">
        <f>Поэлементный!R5</f>
        <v>4</v>
      </c>
      <c r="K7" s="22">
        <f>(G7+H7)/E7</f>
        <v>0.15384615384615385</v>
      </c>
      <c r="L7" s="22">
        <f>(G7+H7+I7)/E7</f>
        <v>0.84615384615384615</v>
      </c>
      <c r="M7" s="23">
        <f>J7/E7</f>
        <v>0.15384615384615385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73" t="s">
        <v>5</v>
      </c>
      <c r="B8" s="74"/>
      <c r="C8" s="74"/>
      <c r="D8" s="74"/>
      <c r="E8" s="75" t="s">
        <v>6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1:29" ht="15.75" x14ac:dyDescent="0.25">
      <c r="A9" s="73"/>
      <c r="B9" s="74"/>
      <c r="C9" s="74"/>
      <c r="D9" s="74"/>
      <c r="E9" s="37">
        <f>Поэлементный!B9</f>
        <v>1</v>
      </c>
      <c r="F9" s="37">
        <f>Поэлементный!C9</f>
        <v>2</v>
      </c>
      <c r="G9" s="37">
        <f>Поэлементный!D9</f>
        <v>3</v>
      </c>
      <c r="H9" s="37">
        <f>Поэлементный!E9</f>
        <v>4</v>
      </c>
      <c r="I9" s="37">
        <f>Поэлементный!F9</f>
        <v>5</v>
      </c>
      <c r="J9" s="37">
        <f>Поэлементный!G9</f>
        <v>6</v>
      </c>
      <c r="K9" s="37">
        <f>Поэлементный!H9</f>
        <v>7</v>
      </c>
      <c r="L9" s="37">
        <f>Поэлементный!I9</f>
        <v>8</v>
      </c>
      <c r="M9" s="37">
        <f>Поэлементный!J9</f>
        <v>9</v>
      </c>
      <c r="N9" s="37">
        <f>Поэлементный!K9</f>
        <v>10</v>
      </c>
      <c r="O9" s="37">
        <f>Поэлементный!L9</f>
        <v>11</v>
      </c>
      <c r="P9" s="37">
        <f>Поэлементный!M9</f>
        <v>12</v>
      </c>
      <c r="Q9" s="37">
        <f>Поэлементный!N9</f>
        <v>13</v>
      </c>
      <c r="R9" s="37"/>
      <c r="S9" s="37"/>
      <c r="T9" s="37"/>
      <c r="U9" s="37"/>
      <c r="V9" s="37"/>
      <c r="W9" s="37"/>
      <c r="X9" s="37"/>
    </row>
    <row r="10" spans="1:29" ht="15.75" x14ac:dyDescent="0.25">
      <c r="A10" s="67" t="str">
        <f>A7</f>
        <v>9а</v>
      </c>
      <c r="B10" s="68"/>
      <c r="C10" s="68"/>
      <c r="D10" s="69"/>
      <c r="E10" s="20">
        <f>Поэлементный!B36</f>
        <v>20</v>
      </c>
      <c r="F10" s="20">
        <f>Поэлементный!C36</f>
        <v>19</v>
      </c>
      <c r="G10" s="20">
        <f>Поэлементный!D36</f>
        <v>23</v>
      </c>
      <c r="H10" s="20">
        <f>Поэлементный!E36</f>
        <v>14</v>
      </c>
      <c r="I10" s="20">
        <f>Поэлементный!F36</f>
        <v>18</v>
      </c>
      <c r="J10" s="20">
        <f>Поэлементный!G36</f>
        <v>11</v>
      </c>
      <c r="K10" s="20">
        <f>Поэлементный!H36</f>
        <v>9</v>
      </c>
      <c r="L10" s="20">
        <f>Поэлементный!I36</f>
        <v>24</v>
      </c>
      <c r="M10" s="20">
        <f>Поэлементный!J36</f>
        <v>21</v>
      </c>
      <c r="N10" s="20">
        <f>Поэлементный!K36</f>
        <v>16</v>
      </c>
      <c r="O10" s="20">
        <f>Поэлементный!L36</f>
        <v>18</v>
      </c>
      <c r="P10" s="20">
        <f>Поэлементный!M36</f>
        <v>8</v>
      </c>
      <c r="Q10" s="20">
        <f>Поэлементный!N36</f>
        <v>14</v>
      </c>
      <c r="R10" s="20"/>
      <c r="S10" s="20"/>
      <c r="T10" s="20"/>
      <c r="U10" s="20"/>
      <c r="V10" s="20"/>
      <c r="W10" s="20"/>
      <c r="X10" s="20"/>
    </row>
    <row r="11" spans="1:29" x14ac:dyDescent="0.25">
      <c r="A11" s="70"/>
      <c r="B11" s="71"/>
      <c r="C11" s="71"/>
      <c r="D11" s="72"/>
      <c r="E11" s="21">
        <f>E10/$E$7</f>
        <v>0.76923076923076927</v>
      </c>
      <c r="F11" s="21">
        <f t="shared" ref="F11:P11" si="0">F10/$E$7</f>
        <v>0.73076923076923073</v>
      </c>
      <c r="G11" s="21">
        <f t="shared" si="0"/>
        <v>0.88461538461538458</v>
      </c>
      <c r="H11" s="21">
        <f t="shared" si="0"/>
        <v>0.53846153846153844</v>
      </c>
      <c r="I11" s="21">
        <f t="shared" si="0"/>
        <v>0.69230769230769229</v>
      </c>
      <c r="J11" s="21">
        <f t="shared" si="0"/>
        <v>0.42307692307692307</v>
      </c>
      <c r="K11" s="21">
        <f t="shared" si="0"/>
        <v>0.34615384615384615</v>
      </c>
      <c r="L11" s="21">
        <f t="shared" si="0"/>
        <v>0.92307692307692313</v>
      </c>
      <c r="M11" s="21">
        <f t="shared" si="0"/>
        <v>0.80769230769230771</v>
      </c>
      <c r="N11" s="21">
        <f t="shared" si="0"/>
        <v>0.61538461538461542</v>
      </c>
      <c r="O11" s="21">
        <f t="shared" si="0"/>
        <v>0.69230769230769229</v>
      </c>
      <c r="P11" s="21">
        <f t="shared" si="0"/>
        <v>0.30769230769230771</v>
      </c>
      <c r="Q11" s="21">
        <f>Q10/$E$7</f>
        <v>0.53846153846153844</v>
      </c>
      <c r="R11" s="21"/>
      <c r="S11" s="21"/>
      <c r="T11" s="21"/>
      <c r="U11" s="21"/>
      <c r="V11" s="21"/>
      <c r="W11" s="21"/>
      <c r="X11" s="21"/>
    </row>
    <row r="12" spans="1:29" ht="15.75" x14ac:dyDescent="0.25">
      <c r="A12" s="79" t="s">
        <v>22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29" ht="19.899999999999999" customHeight="1" x14ac:dyDescent="0.25">
      <c r="A13" s="82" t="s">
        <v>7</v>
      </c>
      <c r="B13" s="83"/>
      <c r="C13" s="83"/>
      <c r="D13" s="84"/>
      <c r="E13" s="85" t="s">
        <v>20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9" ht="19.899999999999999" customHeight="1" x14ac:dyDescent="0.25">
      <c r="A14" s="78">
        <v>1</v>
      </c>
      <c r="B14" s="78"/>
      <c r="C14" s="78"/>
      <c r="D14" s="78"/>
      <c r="E14" s="66" t="s">
        <v>43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9" ht="19.899999999999999" customHeight="1" x14ac:dyDescent="0.25">
      <c r="A15" s="65">
        <v>2</v>
      </c>
      <c r="B15" s="65"/>
      <c r="C15" s="65"/>
      <c r="D15" s="65"/>
      <c r="E15" s="66" t="s">
        <v>44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9" ht="19.899999999999999" customHeight="1" x14ac:dyDescent="0.25">
      <c r="A16" s="65">
        <v>3</v>
      </c>
      <c r="B16" s="65"/>
      <c r="C16" s="65"/>
      <c r="D16" s="65"/>
      <c r="E16" s="66" t="s">
        <v>45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9.899999999999999" customHeight="1" x14ac:dyDescent="0.25">
      <c r="A17" s="65">
        <v>4</v>
      </c>
      <c r="B17" s="65"/>
      <c r="C17" s="65"/>
      <c r="D17" s="65"/>
      <c r="E17" s="66" t="s">
        <v>45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9.899999999999999" customHeight="1" x14ac:dyDescent="0.25">
      <c r="A18" s="65">
        <v>5</v>
      </c>
      <c r="B18" s="65"/>
      <c r="C18" s="65"/>
      <c r="D18" s="65"/>
      <c r="E18" s="66" t="s">
        <v>46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ht="19.899999999999999" customHeight="1" x14ac:dyDescent="0.25">
      <c r="A19" s="65">
        <v>6</v>
      </c>
      <c r="B19" s="65"/>
      <c r="C19" s="65"/>
      <c r="D19" s="65"/>
      <c r="E19" s="66" t="s">
        <v>47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9.899999999999999" customHeight="1" x14ac:dyDescent="0.25">
      <c r="A20" s="65">
        <v>7</v>
      </c>
      <c r="B20" s="65"/>
      <c r="C20" s="65"/>
      <c r="D20" s="65"/>
      <c r="E20" s="66" t="s">
        <v>48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ht="19.899999999999999" customHeight="1" x14ac:dyDescent="0.25">
      <c r="A21" s="65">
        <v>8</v>
      </c>
      <c r="B21" s="65"/>
      <c r="C21" s="65"/>
      <c r="D21" s="65"/>
      <c r="E21" s="66" t="s">
        <v>49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9.899999999999999" customHeight="1" x14ac:dyDescent="0.25">
      <c r="A22" s="65">
        <v>9</v>
      </c>
      <c r="B22" s="65"/>
      <c r="C22" s="65"/>
      <c r="D22" s="65"/>
      <c r="E22" s="66" t="s">
        <v>50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9.899999999999999" customHeight="1" x14ac:dyDescent="0.25">
      <c r="A23" s="65">
        <v>10</v>
      </c>
      <c r="B23" s="65"/>
      <c r="C23" s="65"/>
      <c r="D23" s="65"/>
      <c r="E23" s="66" t="s">
        <v>51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9.899999999999999" customHeight="1" x14ac:dyDescent="0.25">
      <c r="A24" s="65">
        <v>11</v>
      </c>
      <c r="B24" s="65"/>
      <c r="C24" s="65"/>
      <c r="D24" s="65"/>
      <c r="E24" s="66" t="s">
        <v>51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9.899999999999999" customHeight="1" x14ac:dyDescent="0.25">
      <c r="A25" s="65">
        <v>12</v>
      </c>
      <c r="B25" s="65"/>
      <c r="C25" s="65"/>
      <c r="D25" s="65"/>
      <c r="E25" s="66" t="s">
        <v>52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ht="19.899999999999999" customHeight="1" x14ac:dyDescent="0.25">
      <c r="A26" s="65">
        <v>13</v>
      </c>
      <c r="B26" s="65"/>
      <c r="C26" s="65"/>
      <c r="D26" s="65"/>
      <c r="E26" s="66" t="s">
        <v>53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ht="19.899999999999999" customHeight="1" x14ac:dyDescent="0.25">
      <c r="A27" s="65">
        <v>14</v>
      </c>
      <c r="B27" s="65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ht="19.899999999999999" customHeight="1" x14ac:dyDescent="0.25">
      <c r="A28" s="65">
        <v>15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9.899999999999999" customHeight="1" x14ac:dyDescent="0.25">
      <c r="A29" s="65">
        <v>16</v>
      </c>
      <c r="B29" s="65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9.899999999999999" customHeight="1" x14ac:dyDescent="0.25">
      <c r="A30" s="65">
        <v>17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19.899999999999999" customHeight="1" x14ac:dyDescent="0.25">
      <c r="A31" s="65">
        <v>18</v>
      </c>
      <c r="B31" s="65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19.899999999999999" customHeight="1" x14ac:dyDescent="0.25">
      <c r="A32" s="65">
        <v>19</v>
      </c>
      <c r="B32" s="65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9.899999999999999" customHeight="1" x14ac:dyDescent="0.25">
      <c r="A33" s="65">
        <v>20</v>
      </c>
      <c r="B33" s="65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4" zoomScale="85" zoomScaleNormal="85" workbookViewId="0">
      <selection activeCell="A14" sqref="A14:R14"/>
    </sheetView>
  </sheetViews>
  <sheetFormatPr defaultRowHeight="15" x14ac:dyDescent="0.25"/>
  <sheetData>
    <row r="1" spans="1:18" ht="21" thickBot="1" x14ac:dyDescent="0.35">
      <c r="A1" s="130" t="str">
        <f>Анализ!A2</f>
        <v xml:space="preserve">Анализ ВПР в рамках класса  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32"/>
      <c r="Q1" s="132"/>
      <c r="R1" s="132"/>
    </row>
    <row r="2" spans="1:18" ht="15.75" x14ac:dyDescent="0.25">
      <c r="A2" s="133" t="s">
        <v>41</v>
      </c>
      <c r="B2" s="134"/>
      <c r="C2" s="134"/>
      <c r="D2" s="134"/>
      <c r="E2" s="134"/>
      <c r="F2" s="135"/>
      <c r="H2" t="s">
        <v>21</v>
      </c>
      <c r="I2" s="95" t="s">
        <v>54</v>
      </c>
      <c r="J2" s="95"/>
      <c r="K2" s="148"/>
      <c r="L2" s="149"/>
      <c r="M2" s="149"/>
      <c r="N2" s="150"/>
      <c r="O2" s="104">
        <v>2020</v>
      </c>
      <c r="P2" s="104"/>
      <c r="Q2" s="104"/>
      <c r="R2" s="104"/>
    </row>
    <row r="3" spans="1:18" ht="16.5" thickBot="1" x14ac:dyDescent="0.3">
      <c r="A3" s="103" t="s">
        <v>1</v>
      </c>
      <c r="B3" s="104"/>
      <c r="C3" s="104"/>
      <c r="D3" s="104"/>
      <c r="E3" s="104"/>
      <c r="F3" s="104"/>
      <c r="G3" s="139" t="str">
        <f>Анализ!G4</f>
        <v>Боглаевская Ольга Станиславовна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5.75" x14ac:dyDescent="0.25">
      <c r="A4" s="136" t="s">
        <v>8</v>
      </c>
      <c r="B4" s="137"/>
      <c r="C4" s="137"/>
      <c r="D4" s="137"/>
      <c r="E4" s="137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" customHeight="1" x14ac:dyDescent="0.25">
      <c r="A5" s="142" t="s">
        <v>55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</row>
    <row r="6" spans="1:18" ht="15" customHeight="1" x14ac:dyDescent="0.25">
      <c r="A6" s="142" t="s">
        <v>56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1:18" ht="15" customHeight="1" x14ac:dyDescent="0.25">
      <c r="A7" s="142" t="s">
        <v>57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1:18" ht="15" customHeight="1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</row>
    <row r="9" spans="1:18" ht="15" customHeight="1" x14ac:dyDescent="0.25">
      <c r="A9" s="140" t="s">
        <v>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141"/>
    </row>
    <row r="10" spans="1:18" ht="15" customHeight="1" thickBot="1" x14ac:dyDescent="0.3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</row>
    <row r="11" spans="1:18" ht="15" customHeight="1" thickBot="1" x14ac:dyDescent="0.3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" customHeight="1" thickBot="1" x14ac:dyDescent="0.3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</row>
    <row r="13" spans="1:18" ht="15" customHeight="1" thickBot="1" x14ac:dyDescent="0.3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</row>
    <row r="14" spans="1:18" ht="15" customHeight="1" thickBot="1" x14ac:dyDescent="0.3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1:18" ht="15" customHeight="1" thickBot="1" x14ac:dyDescent="0.3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</row>
    <row r="16" spans="1:18" ht="15" customHeight="1" thickBot="1" x14ac:dyDescent="0.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</row>
    <row r="17" spans="1:18" ht="15" customHeight="1" thickBot="1" x14ac:dyDescent="0.3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15" customHeight="1" thickBot="1" x14ac:dyDescent="0.3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ht="15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</row>
    <row r="20" spans="1:18" ht="15" customHeight="1" x14ac:dyDescent="0.25">
      <c r="A20" s="122" t="s">
        <v>18</v>
      </c>
      <c r="B20" s="124"/>
      <c r="C20" s="122" t="s">
        <v>16</v>
      </c>
      <c r="D20" s="123"/>
      <c r="E20" s="123"/>
      <c r="F20" s="123"/>
      <c r="G20" s="123"/>
      <c r="H20" s="123"/>
      <c r="I20" s="124"/>
      <c r="J20" s="122" t="s">
        <v>18</v>
      </c>
      <c r="K20" s="124"/>
      <c r="L20" s="122" t="s">
        <v>17</v>
      </c>
      <c r="M20" s="123"/>
      <c r="N20" s="123"/>
      <c r="O20" s="123"/>
      <c r="P20" s="123"/>
      <c r="Q20" s="123"/>
      <c r="R20" s="124"/>
    </row>
    <row r="21" spans="1:18" ht="15" customHeight="1" x14ac:dyDescent="0.25">
      <c r="A21" s="125"/>
      <c r="B21" s="126"/>
      <c r="C21" s="112"/>
      <c r="D21" s="113"/>
      <c r="E21" s="113"/>
      <c r="F21" s="113"/>
      <c r="G21" s="113"/>
      <c r="H21" s="113"/>
      <c r="I21" s="114"/>
      <c r="J21" s="112"/>
      <c r="K21" s="114"/>
      <c r="L21" s="112"/>
      <c r="M21" s="113"/>
      <c r="N21" s="113"/>
      <c r="O21" s="113"/>
      <c r="P21" s="113"/>
      <c r="Q21" s="113"/>
      <c r="R21" s="114"/>
    </row>
    <row r="22" spans="1:18" ht="15" customHeight="1" x14ac:dyDescent="0.25">
      <c r="A22" s="125"/>
      <c r="B22" s="126"/>
      <c r="C22" s="112"/>
      <c r="D22" s="113"/>
      <c r="E22" s="113"/>
      <c r="F22" s="113"/>
      <c r="G22" s="113"/>
      <c r="H22" s="113"/>
      <c r="I22" s="114"/>
      <c r="J22" s="112"/>
      <c r="K22" s="114"/>
      <c r="L22" s="112"/>
      <c r="M22" s="113"/>
      <c r="N22" s="113"/>
      <c r="O22" s="113"/>
      <c r="P22" s="113"/>
      <c r="Q22" s="113"/>
      <c r="R22" s="114"/>
    </row>
    <row r="23" spans="1:18" ht="15.75" x14ac:dyDescent="0.25">
      <c r="A23" s="111"/>
      <c r="B23" s="111"/>
      <c r="C23" s="118"/>
      <c r="D23" s="118"/>
      <c r="E23" s="118"/>
      <c r="F23" s="118"/>
      <c r="G23" s="118"/>
      <c r="H23" s="118"/>
      <c r="I23" s="118"/>
      <c r="J23" s="113"/>
      <c r="K23" s="114"/>
      <c r="L23" s="112"/>
      <c r="M23" s="113"/>
      <c r="N23" s="113"/>
      <c r="O23" s="113"/>
      <c r="P23" s="113"/>
      <c r="Q23" s="113"/>
      <c r="R23" s="114"/>
    </row>
    <row r="24" spans="1:18" ht="15.75" x14ac:dyDescent="0.25">
      <c r="A24" s="111"/>
      <c r="B24" s="111"/>
      <c r="C24" s="118"/>
      <c r="D24" s="118"/>
      <c r="E24" s="118"/>
      <c r="F24" s="118"/>
      <c r="G24" s="118"/>
      <c r="H24" s="118"/>
      <c r="I24" s="118"/>
      <c r="J24" s="113"/>
      <c r="K24" s="114"/>
      <c r="L24" s="112"/>
      <c r="M24" s="113"/>
      <c r="N24" s="113"/>
      <c r="O24" s="113"/>
      <c r="P24" s="113"/>
      <c r="Q24" s="113"/>
      <c r="R24" s="114"/>
    </row>
    <row r="25" spans="1:18" ht="15.75" x14ac:dyDescent="0.25">
      <c r="A25" s="111"/>
      <c r="B25" s="111"/>
      <c r="C25" s="118"/>
      <c r="D25" s="118"/>
      <c r="E25" s="118"/>
      <c r="F25" s="118"/>
      <c r="G25" s="118"/>
      <c r="H25" s="118"/>
      <c r="I25" s="118"/>
      <c r="J25" s="113"/>
      <c r="K25" s="114"/>
      <c r="L25" s="112"/>
      <c r="M25" s="113"/>
      <c r="N25" s="113"/>
      <c r="O25" s="113"/>
      <c r="P25" s="113"/>
      <c r="Q25" s="113"/>
      <c r="R25" s="114"/>
    </row>
    <row r="26" spans="1:18" ht="15.75" x14ac:dyDescent="0.25">
      <c r="A26" s="111"/>
      <c r="B26" s="111"/>
      <c r="C26" s="118"/>
      <c r="D26" s="118"/>
      <c r="E26" s="118"/>
      <c r="F26" s="118"/>
      <c r="G26" s="118"/>
      <c r="H26" s="118"/>
      <c r="I26" s="118"/>
      <c r="J26" s="113"/>
      <c r="K26" s="114"/>
      <c r="L26" s="112"/>
      <c r="M26" s="113"/>
      <c r="N26" s="113"/>
      <c r="O26" s="113"/>
      <c r="P26" s="113"/>
      <c r="Q26" s="113"/>
      <c r="R26" s="114"/>
    </row>
    <row r="27" spans="1:18" ht="15.75" x14ac:dyDescent="0.25">
      <c r="A27" s="111"/>
      <c r="B27" s="111"/>
      <c r="C27" s="118"/>
      <c r="D27" s="118"/>
      <c r="E27" s="118"/>
      <c r="F27" s="118"/>
      <c r="G27" s="118"/>
      <c r="H27" s="118"/>
      <c r="I27" s="118"/>
      <c r="J27" s="113"/>
      <c r="K27" s="114"/>
      <c r="L27" s="112"/>
      <c r="M27" s="113"/>
      <c r="N27" s="113"/>
      <c r="O27" s="113"/>
      <c r="P27" s="113"/>
      <c r="Q27" s="113"/>
      <c r="R27" s="114"/>
    </row>
    <row r="28" spans="1:18" ht="15.75" x14ac:dyDescent="0.25">
      <c r="A28" s="111"/>
      <c r="B28" s="111"/>
      <c r="C28" s="118"/>
      <c r="D28" s="118"/>
      <c r="E28" s="118"/>
      <c r="F28" s="118"/>
      <c r="G28" s="118"/>
      <c r="H28" s="118"/>
      <c r="I28" s="118"/>
      <c r="J28" s="113"/>
      <c r="K28" s="114"/>
      <c r="L28" s="112"/>
      <c r="M28" s="113"/>
      <c r="N28" s="113"/>
      <c r="O28" s="113"/>
      <c r="P28" s="113"/>
      <c r="Q28" s="113"/>
      <c r="R28" s="114"/>
    </row>
    <row r="29" spans="1:18" ht="15.75" x14ac:dyDescent="0.25">
      <c r="A29" s="111"/>
      <c r="B29" s="111"/>
      <c r="C29" s="118"/>
      <c r="D29" s="118"/>
      <c r="E29" s="118"/>
      <c r="F29" s="118"/>
      <c r="G29" s="118"/>
      <c r="H29" s="118"/>
      <c r="I29" s="118"/>
      <c r="J29" s="113"/>
      <c r="K29" s="114"/>
      <c r="L29" s="112"/>
      <c r="M29" s="113"/>
      <c r="N29" s="113"/>
      <c r="O29" s="113"/>
      <c r="P29" s="113"/>
      <c r="Q29" s="113"/>
      <c r="R29" s="114"/>
    </row>
    <row r="30" spans="1:18" ht="15.75" x14ac:dyDescent="0.25">
      <c r="A30" s="111"/>
      <c r="B30" s="111"/>
      <c r="C30" s="118"/>
      <c r="D30" s="118"/>
      <c r="E30" s="118"/>
      <c r="F30" s="118"/>
      <c r="G30" s="118"/>
      <c r="H30" s="118"/>
      <c r="I30" s="118"/>
      <c r="J30" s="113"/>
      <c r="K30" s="114"/>
      <c r="L30" s="112"/>
      <c r="M30" s="113"/>
      <c r="N30" s="113"/>
      <c r="O30" s="113"/>
      <c r="P30" s="113"/>
      <c r="Q30" s="113"/>
      <c r="R30" s="114"/>
    </row>
    <row r="31" spans="1:18" ht="15.75" x14ac:dyDescent="0.25">
      <c r="A31" s="111"/>
      <c r="B31" s="111"/>
      <c r="C31" s="118"/>
      <c r="D31" s="118"/>
      <c r="E31" s="118"/>
      <c r="F31" s="118"/>
      <c r="G31" s="118"/>
      <c r="H31" s="118"/>
      <c r="I31" s="118"/>
      <c r="J31" s="113"/>
      <c r="K31" s="114"/>
      <c r="L31" s="112"/>
      <c r="M31" s="113"/>
      <c r="N31" s="113"/>
      <c r="O31" s="113"/>
      <c r="P31" s="113"/>
      <c r="Q31" s="113"/>
      <c r="R31" s="114"/>
    </row>
    <row r="32" spans="1:18" ht="15.75" x14ac:dyDescent="0.25">
      <c r="A32" s="111"/>
      <c r="B32" s="111"/>
      <c r="C32" s="118"/>
      <c r="D32" s="118"/>
      <c r="E32" s="118"/>
      <c r="F32" s="118"/>
      <c r="G32" s="118"/>
      <c r="H32" s="118"/>
      <c r="I32" s="118"/>
      <c r="J32" s="113"/>
      <c r="K32" s="114"/>
      <c r="L32" s="112"/>
      <c r="M32" s="113"/>
      <c r="N32" s="113"/>
      <c r="O32" s="113"/>
      <c r="P32" s="113"/>
      <c r="Q32" s="113"/>
      <c r="R32" s="114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5" sqref="B15:C16"/>
    </sheetView>
  </sheetViews>
  <sheetFormatPr defaultRowHeight="15" x14ac:dyDescent="0.25"/>
  <sheetData>
    <row r="1" spans="1:12" ht="18" x14ac:dyDescent="0.25">
      <c r="A1" s="155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43"/>
    </row>
    <row r="3" spans="1:12" ht="18.75" x14ac:dyDescent="0.25">
      <c r="A3" s="156" t="s">
        <v>33</v>
      </c>
      <c r="B3" s="44"/>
      <c r="C3" s="159" t="s">
        <v>34</v>
      </c>
      <c r="D3" s="159"/>
      <c r="E3" s="159"/>
      <c r="F3" s="159"/>
      <c r="G3" s="159"/>
      <c r="H3" s="159"/>
      <c r="I3" s="159"/>
      <c r="J3" s="159"/>
      <c r="K3" s="159"/>
      <c r="L3" s="159"/>
    </row>
    <row r="4" spans="1:12" ht="18.75" x14ac:dyDescent="0.3">
      <c r="A4" s="157"/>
      <c r="B4" s="45"/>
      <c r="C4" s="46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</row>
    <row r="5" spans="1:12" ht="18.75" x14ac:dyDescent="0.3">
      <c r="A5" s="157"/>
      <c r="B5" s="48" t="s">
        <v>35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x14ac:dyDescent="0.25">
      <c r="A6" s="158"/>
      <c r="B6" s="49" t="s">
        <v>36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18.75" x14ac:dyDescent="0.3">
      <c r="A7" s="50">
        <v>1</v>
      </c>
      <c r="B7" s="51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8.75" x14ac:dyDescent="0.3">
      <c r="A8" s="50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8.75" x14ac:dyDescent="0.3">
      <c r="A9" s="50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8.75" x14ac:dyDescent="0.3">
      <c r="A10" s="50">
        <v>4</v>
      </c>
      <c r="B10" s="153"/>
      <c r="C10" s="154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8.75" x14ac:dyDescent="0.3">
      <c r="A11" s="50">
        <v>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8.75" x14ac:dyDescent="0.3">
      <c r="A12" s="50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8.75" x14ac:dyDescent="0.3">
      <c r="A13" s="50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8.75" x14ac:dyDescent="0.3">
      <c r="A14" s="50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8.75" x14ac:dyDescent="0.3">
      <c r="A15" s="50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8.75" x14ac:dyDescent="0.3">
      <c r="A16" s="50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" x14ac:dyDescent="0.25">
      <c r="A17" s="43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1ПК</cp:lastModifiedBy>
  <dcterms:created xsi:type="dcterms:W3CDTF">2020-11-25T18:48:25Z</dcterms:created>
  <dcterms:modified xsi:type="dcterms:W3CDTF">2020-12-23T10:20:14Z</dcterms:modified>
</cp:coreProperties>
</file>