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  <Override PartName="/xl/charts/colors2.xml" ContentType="application/vnd.ms-office.chartcolorstyle+xml"/>
  <Override PartName="/xl/charts/style2.xml" ContentType="application/vnd.ms-office.chartstyle+xml"/>
  <Override PartName="/xl/charts/colors3.xml" ContentType="application/vnd.ms-office.chartcolorstyle+xml"/>
  <Override PartName="/xl/charts/style3.xml" ContentType="application/vnd.ms-office.chartstyle+xml"/>
  <Override PartName="/xl/charts/style4.xml" ContentType="application/vnd.ms-office.chartstyle+xml"/>
  <Override PartName="/xl/charts/colors4.xml" ContentType="application/vnd.ms-office.chartcolor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0" yWindow="-120" windowWidth="15600" windowHeight="11760" activeTab="2"/>
  </bookViews>
  <sheets>
    <sheet name="Поэлементный" sheetId="3" r:id="rId1"/>
    <sheet name="Анализ" sheetId="1" r:id="rId2"/>
    <sheet name="Итог" sheetId="2" r:id="rId3"/>
    <sheet name="Диагност.карта" sheetId="4" r:id="rId4"/>
  </sheets>
  <externalReferences>
    <externalReference r:id="rId5"/>
  </externalReferences>
  <definedNames>
    <definedName name="_xlnm._FilterDatabase" localSheetId="1" hidden="1">Анализ!$A$2:$Y$48</definedName>
    <definedName name="ball1">[1]служ!$G$3:$G$6</definedName>
    <definedName name="ball2">[1]служ!$H$3:$H$7</definedName>
    <definedName name="ball3">[1]служ!$K$3:$K$8</definedName>
    <definedName name="ball4">[1]служ!$L$3:$L$9</definedName>
    <definedName name="ball5">[1]служ!$Q$3:$Q$10</definedName>
    <definedName name="ball6">[1]служ!$R$3:$R$11</definedName>
    <definedName name="Otc">[1]служ!$D$3:$D$7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6" i="3" l="1"/>
  <c r="S27" i="3" l="1"/>
  <c r="T27" i="3"/>
  <c r="O10" i="3" l="1"/>
  <c r="P10" i="3" s="1"/>
  <c r="S10" i="3"/>
  <c r="T10" i="3"/>
  <c r="V10" i="3"/>
  <c r="C36" i="3" l="1"/>
  <c r="D36" i="3"/>
  <c r="E36" i="3"/>
  <c r="F36" i="3"/>
  <c r="G36" i="3"/>
  <c r="H36" i="3"/>
  <c r="J36" i="3"/>
  <c r="K36" i="3"/>
  <c r="L36" i="3"/>
  <c r="M36" i="3"/>
  <c r="N36" i="3"/>
  <c r="B36" i="3"/>
  <c r="F9" i="1" l="1"/>
  <c r="G9" i="1"/>
  <c r="H9" i="1"/>
  <c r="I9" i="1"/>
  <c r="J9" i="1"/>
  <c r="K9" i="1"/>
  <c r="L9" i="1"/>
  <c r="M9" i="1"/>
  <c r="N9" i="1"/>
  <c r="O9" i="1"/>
  <c r="P9" i="1"/>
  <c r="Q9" i="1"/>
  <c r="E9" i="1"/>
  <c r="T11" i="3" l="1"/>
  <c r="T12" i="3"/>
  <c r="T13" i="3"/>
  <c r="T14" i="3"/>
  <c r="T15" i="3"/>
  <c r="T16" i="3"/>
  <c r="T17" i="3"/>
  <c r="T18" i="3"/>
  <c r="T19" i="3"/>
  <c r="T20" i="3"/>
  <c r="T21" i="3"/>
  <c r="T22" i="3"/>
  <c r="T23" i="3"/>
  <c r="T24" i="3"/>
  <c r="T25" i="3"/>
  <c r="T26" i="3"/>
  <c r="T28" i="3"/>
  <c r="T29" i="3"/>
  <c r="T30" i="3"/>
  <c r="T31" i="3"/>
  <c r="T32" i="3"/>
  <c r="T33" i="3"/>
  <c r="T34" i="3"/>
  <c r="T35" i="3"/>
  <c r="R5" i="3" l="1"/>
  <c r="J7" i="1" s="1"/>
  <c r="R4" i="3"/>
  <c r="I7" i="1" s="1"/>
  <c r="R3" i="3"/>
  <c r="H7" i="1" s="1"/>
  <c r="R2" i="3"/>
  <c r="G7" i="1" s="1"/>
  <c r="S11" i="3" l="1"/>
  <c r="S12" i="3"/>
  <c r="S13" i="3"/>
  <c r="S14" i="3"/>
  <c r="S15" i="3"/>
  <c r="S16" i="3"/>
  <c r="S17" i="3"/>
  <c r="S18" i="3"/>
  <c r="S19" i="3"/>
  <c r="S20" i="3"/>
  <c r="S21" i="3"/>
  <c r="S22" i="3"/>
  <c r="S23" i="3"/>
  <c r="S24" i="3"/>
  <c r="S25" i="3"/>
  <c r="S26" i="3"/>
  <c r="S28" i="3"/>
  <c r="S29" i="3"/>
  <c r="S30" i="3"/>
  <c r="S31" i="3"/>
  <c r="S32" i="3"/>
  <c r="S33" i="3"/>
  <c r="S34" i="3"/>
  <c r="S35" i="3"/>
  <c r="V38" i="3" l="1"/>
  <c r="U38" i="3"/>
  <c r="T38" i="3"/>
  <c r="V9" i="3"/>
  <c r="V11" i="3"/>
  <c r="V12" i="3"/>
  <c r="V13" i="3"/>
  <c r="V14" i="3"/>
  <c r="V15" i="3"/>
  <c r="V16" i="3"/>
  <c r="V17" i="3"/>
  <c r="V18" i="3"/>
  <c r="V19" i="3"/>
  <c r="V20" i="3"/>
  <c r="V21" i="3"/>
  <c r="V22" i="3"/>
  <c r="V23" i="3"/>
  <c r="V24" i="3"/>
  <c r="V25" i="3"/>
  <c r="V26" i="3"/>
  <c r="V28" i="3"/>
  <c r="V29" i="3"/>
  <c r="V30" i="3"/>
  <c r="V31" i="3"/>
  <c r="V32" i="3"/>
  <c r="V33" i="3"/>
  <c r="V34" i="3"/>
  <c r="V35" i="3"/>
  <c r="W9" i="3" l="1"/>
  <c r="O35" i="3"/>
  <c r="O33" i="3"/>
  <c r="O32" i="3"/>
  <c r="O31" i="3"/>
  <c r="O30" i="3"/>
  <c r="O29" i="3"/>
  <c r="O28" i="3"/>
  <c r="O26" i="3"/>
  <c r="O25" i="3"/>
  <c r="O24" i="3"/>
  <c r="O23" i="3"/>
  <c r="O22" i="3"/>
  <c r="O21" i="3"/>
  <c r="O20" i="3"/>
  <c r="O19" i="3"/>
  <c r="O18" i="3"/>
  <c r="O17" i="3"/>
  <c r="O16" i="3"/>
  <c r="O15" i="3"/>
  <c r="O14" i="3"/>
  <c r="O13" i="3"/>
  <c r="O12" i="3"/>
  <c r="O11" i="3"/>
  <c r="G3" i="2"/>
  <c r="A1" i="2"/>
  <c r="P12" i="3" l="1"/>
  <c r="W11" i="3" s="1"/>
  <c r="P14" i="3"/>
  <c r="W13" i="3" s="1"/>
  <c r="P16" i="3"/>
  <c r="W15" i="3" s="1"/>
  <c r="P18" i="3"/>
  <c r="W17" i="3" s="1"/>
  <c r="P20" i="3"/>
  <c r="W19" i="3" s="1"/>
  <c r="P22" i="3"/>
  <c r="W21" i="3" s="1"/>
  <c r="P24" i="3"/>
  <c r="W23" i="3" s="1"/>
  <c r="P26" i="3"/>
  <c r="W25" i="3" s="1"/>
  <c r="P29" i="3"/>
  <c r="W28" i="3" s="1"/>
  <c r="P31" i="3"/>
  <c r="W30" i="3" s="1"/>
  <c r="P33" i="3"/>
  <c r="W32" i="3" s="1"/>
  <c r="P35" i="3"/>
  <c r="W34" i="3" s="1"/>
  <c r="P11" i="3"/>
  <c r="W10" i="3" s="1"/>
  <c r="P13" i="3"/>
  <c r="W12" i="3" s="1"/>
  <c r="P15" i="3"/>
  <c r="W14" i="3" s="1"/>
  <c r="P17" i="3"/>
  <c r="W16" i="3" s="1"/>
  <c r="P19" i="3"/>
  <c r="W18" i="3" s="1"/>
  <c r="P21" i="3"/>
  <c r="W20" i="3" s="1"/>
  <c r="P23" i="3"/>
  <c r="W22" i="3" s="1"/>
  <c r="P25" i="3"/>
  <c r="W24" i="3" s="1"/>
  <c r="P28" i="3"/>
  <c r="W26" i="3" s="1"/>
  <c r="P30" i="3"/>
  <c r="W29" i="3" s="1"/>
  <c r="P32" i="3"/>
  <c r="W31" i="3" s="1"/>
  <c r="P34" i="3"/>
  <c r="W33" i="3" s="1"/>
  <c r="W35" i="3"/>
  <c r="F10" i="1"/>
  <c r="H10" i="1"/>
  <c r="J10" i="1"/>
  <c r="L10" i="1"/>
  <c r="N10" i="1"/>
  <c r="P10" i="1"/>
  <c r="K10" i="1"/>
  <c r="M10" i="1"/>
  <c r="I10" i="1"/>
  <c r="G10" i="1"/>
  <c r="O10" i="1"/>
  <c r="Q10" i="1"/>
  <c r="E10" i="1"/>
  <c r="A10" i="1"/>
  <c r="O11" i="1" l="1"/>
  <c r="M7" i="1"/>
  <c r="F11" i="1"/>
  <c r="N11" i="1"/>
  <c r="K7" i="1"/>
  <c r="J11" i="1"/>
  <c r="H11" i="1"/>
  <c r="P11" i="1"/>
  <c r="L11" i="1"/>
  <c r="E11" i="1"/>
  <c r="I11" i="1"/>
  <c r="M11" i="1"/>
  <c r="Q11" i="1"/>
  <c r="L7" i="1"/>
  <c r="G11" i="1"/>
  <c r="K11" i="1"/>
</calcChain>
</file>

<file path=xl/comments1.xml><?xml version="1.0" encoding="utf-8"?>
<comments xmlns="http://schemas.openxmlformats.org/spreadsheetml/2006/main">
  <authors>
    <author>Старченко</author>
    <author>ноут</author>
  </authors>
  <commentList>
    <comment ref="O6" authorId="0">
      <text>
        <r>
          <rPr>
            <b/>
            <sz val="9"/>
            <color indexed="81"/>
            <rFont val="Tahoma"/>
            <family val="2"/>
            <charset val="204"/>
          </rPr>
          <t>Поставьте общее количество заданий.</t>
        </r>
      </text>
    </comment>
    <comment ref="O10" authorId="1">
      <text>
        <r>
          <rPr>
            <b/>
            <sz val="9"/>
            <color indexed="81"/>
            <rFont val="Tahoma"/>
            <family val="2"/>
            <charset val="204"/>
          </rPr>
          <t>автоматический подсчет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Старченко</author>
    <author>1</author>
    <author>ноут</author>
  </authors>
  <commentList>
    <comment ref="I5" authorId="0">
      <text>
        <r>
          <rPr>
            <b/>
            <sz val="9"/>
            <color indexed="81"/>
            <rFont val="Tahoma"/>
            <family val="2"/>
            <charset val="204"/>
          </rPr>
          <t>Сколько всего было заданий</t>
        </r>
      </text>
    </comment>
    <comment ref="C7" authorId="1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обучающихся в классе</t>
        </r>
      </text>
    </comment>
    <comment ref="E7" authorId="2">
      <text>
        <r>
          <rPr>
            <b/>
            <sz val="9"/>
            <color indexed="81"/>
            <rFont val="Tahoma"/>
            <family val="2"/>
            <charset val="204"/>
          </rPr>
          <t>Количество писавших работу</t>
        </r>
      </text>
    </comment>
  </commentList>
</comments>
</file>

<file path=xl/sharedStrings.xml><?xml version="1.0" encoding="utf-8"?>
<sst xmlns="http://schemas.openxmlformats.org/spreadsheetml/2006/main" count="72" uniqueCount="59">
  <si>
    <t>учебный год</t>
  </si>
  <si>
    <t>Учитель</t>
  </si>
  <si>
    <t>Дата проведения</t>
  </si>
  <si>
    <t>Класс</t>
  </si>
  <si>
    <t>По списку</t>
  </si>
  <si>
    <t>Верно выполнили задания</t>
  </si>
  <si>
    <t>НОМЕР ЗАДАНИЯ</t>
  </si>
  <si>
    <t>Номер задания</t>
  </si>
  <si>
    <t>Наиболее популярные ошибки</t>
  </si>
  <si>
    <t>ФИ учащихся, нуждающихся в коррекции знаний</t>
  </si>
  <si>
    <t>кач</t>
  </si>
  <si>
    <t>обуч</t>
  </si>
  <si>
    <t>Всего заданий:</t>
  </si>
  <si>
    <t>Количество писавших</t>
  </si>
  <si>
    <t>неусп</t>
  </si>
  <si>
    <t xml:space="preserve">Анализ ВПР в рамках класса  </t>
  </si>
  <si>
    <t>Темы для повторения(урок)</t>
  </si>
  <si>
    <t>Темы для повторения(внеурочная деятельность)</t>
  </si>
  <si>
    <t>Дата</t>
  </si>
  <si>
    <t>% от общ</t>
  </si>
  <si>
    <t>Наименование задания, укажите частые ошибки</t>
  </si>
  <si>
    <t>класс</t>
  </si>
  <si>
    <t>При выполнении задания  были допущены ошибки</t>
  </si>
  <si>
    <t>сравнение</t>
  </si>
  <si>
    <t>разница в отметках</t>
  </si>
  <si>
    <t>количествовыполненных заданий</t>
  </si>
  <si>
    <t>причина неуспешности</t>
  </si>
  <si>
    <t>отметка за ВПР</t>
  </si>
  <si>
    <t>отметка за пред.год</t>
  </si>
  <si>
    <t>код обучающ</t>
  </si>
  <si>
    <t>подтвердил</t>
  </si>
  <si>
    <t>понизил</t>
  </si>
  <si>
    <t>повысил</t>
  </si>
  <si>
    <t>№</t>
  </si>
  <si>
    <t>Номера тем</t>
  </si>
  <si>
    <t>дата</t>
  </si>
  <si>
    <t>ФИО уч-ся</t>
  </si>
  <si>
    <t>История</t>
  </si>
  <si>
    <t>9а</t>
  </si>
  <si>
    <t>Боглаевская Ольга Станиславовна</t>
  </si>
  <si>
    <r>
      <t xml:space="preserve">Поэлементный анализ ВПР   9 А класс  </t>
    </r>
    <r>
      <rPr>
        <u/>
        <sz val="24"/>
        <color theme="1"/>
        <rFont val="Calibri"/>
        <family val="2"/>
        <charset val="204"/>
        <scheme val="minor"/>
      </rPr>
      <t>история</t>
    </r>
  </si>
  <si>
    <t>история</t>
  </si>
  <si>
    <t>Диагностическая карта учащихся 9 а класса</t>
  </si>
  <si>
    <t>Нацелено на проверку знания хронологии истории России. Ошибки в данном задании связаны с незнанием учащимися дат.</t>
  </si>
  <si>
    <t>Нацелено на проверку знания исторической терминологии.  Определения понятий даны неполно или неточно.</t>
  </si>
  <si>
    <t>Предполагают работу с изобразительной наглядностью. Требуется провести атрибуцию изобразительной наглядности и использовать. Учащиеся плохо различают иллюстрации различных произведений искусства</t>
  </si>
  <si>
    <t>Проверяет умение работать с текстовыми историческими источниками. Ошибки в данном задании связаны  с не умением определить контекст исторического источника.</t>
  </si>
  <si>
    <t>Нацелено на проверку умения проводить атрибуцию исторической карты. Ошибки учащихся вызваны плохим знанием контекста исторических карт.</t>
  </si>
  <si>
    <t xml:space="preserve">Проверяет знание исторической географии и умение работать с контурной картой. </t>
  </si>
  <si>
    <t>Нацелены на проверку знания фактов истории культуры России. Плохое знание иллюстративного материала не позволяет учащимся верно определять исторический контекст представленных иллюстраций</t>
  </si>
  <si>
    <t>Предполагает проверку владения простейшими приёмами аргументации. Учащимся допускающим ошибки в этом задании трудно приводить конкретную историческую аргументацию, это связано с незнанием фактической исторической информации.</t>
  </si>
  <si>
    <t>Проверяет знание исторических деятелей России и зарубежных стран и умение отбирать исторические факты в соответствии с заданным контекстом. Учащиеся, допускающие ошибки плохо владеют фактической информацией.</t>
  </si>
  <si>
    <t>Проверяет знание причин и следствий и умение формулировать положения, содержащие причинно-следственные связи. Некорректно или не точно сформулированы причинно-следственные связи.Проверяет знание причин и следствий и умение формулировать положения, содержащие причинно-следственные связи. Некорректно или не точно сформулированы причинно-следственные связи.</t>
  </si>
  <si>
    <t>Проверяет знание истории родного края. Некорректно или неправильно представлена информация.</t>
  </si>
  <si>
    <t>9 А</t>
  </si>
  <si>
    <t>Задание 6. Нплохое знание исторической карты. Ошибки учащихся вызваны плохим знанием контекста исторических карт.</t>
  </si>
  <si>
    <t>Задание 11. Плохо различают  исторических деятелей России и зарубежных стран и умение отбирать исторические факты в соответствии с заданным контекстом. Учащиеся, допускающие ошибки плохо владеют фактической информацией.</t>
  </si>
  <si>
    <t>Задание 13. Проверяет знание истории родного края. Некорректно или неправильно представлена информация.</t>
  </si>
  <si>
    <t>психологическое состояние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</si>
</sst>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28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b/>
      <i/>
      <sz val="14"/>
      <color theme="1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22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16"/>
      <color rgb="FFFF0000"/>
      <name val="Times New Roman"/>
      <family val="1"/>
      <charset val="204"/>
    </font>
    <font>
      <b/>
      <i/>
      <sz val="16"/>
      <color rgb="FFFF0000"/>
      <name val="Calibri"/>
      <family val="2"/>
      <charset val="204"/>
      <scheme val="minor"/>
    </font>
    <font>
      <sz val="24"/>
      <color theme="1"/>
      <name val="Calibri"/>
      <family val="2"/>
      <charset val="204"/>
      <scheme val="minor"/>
    </font>
    <font>
      <b/>
      <sz val="14"/>
      <color theme="1"/>
      <name val="Arial Narrow"/>
      <family val="2"/>
      <charset val="204"/>
    </font>
    <font>
      <b/>
      <sz val="14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Arial"/>
      <family val="2"/>
      <charset val="204"/>
    </font>
    <font>
      <u/>
      <sz val="24"/>
      <color theme="1"/>
      <name val="Calibri"/>
      <family val="2"/>
      <charset val="204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1">
    <xf numFmtId="0" fontId="0" fillId="0" borderId="0" xfId="0"/>
    <xf numFmtId="0" fontId="1" fillId="0" borderId="0" xfId="0" applyFont="1" applyProtection="1">
      <protection locked="0"/>
    </xf>
    <xf numFmtId="0" fontId="1" fillId="0" borderId="3" xfId="0" applyFont="1" applyBorder="1" applyProtection="1">
      <protection locked="0"/>
    </xf>
    <xf numFmtId="0" fontId="1" fillId="0" borderId="0" xfId="0" applyFont="1" applyBorder="1" applyProtection="1">
      <protection locked="0"/>
    </xf>
    <xf numFmtId="0" fontId="1" fillId="0" borderId="4" xfId="0" applyFont="1" applyBorder="1" applyProtection="1">
      <protection locked="0"/>
    </xf>
    <xf numFmtId="0" fontId="1" fillId="0" borderId="9" xfId="0" applyFont="1" applyBorder="1" applyProtection="1"/>
    <xf numFmtId="0" fontId="3" fillId="0" borderId="9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9" fillId="0" borderId="0" xfId="0" applyFont="1"/>
    <xf numFmtId="0" fontId="4" fillId="0" borderId="15" xfId="0" applyFont="1" applyBorder="1" applyAlignment="1" applyProtection="1"/>
    <xf numFmtId="0" fontId="4" fillId="0" borderId="14" xfId="0" applyFont="1" applyBorder="1" applyAlignment="1" applyProtection="1"/>
    <xf numFmtId="164" fontId="3" fillId="0" borderId="10" xfId="0" applyNumberFormat="1" applyFont="1" applyBorder="1" applyAlignment="1" applyProtection="1">
      <protection locked="0"/>
    </xf>
    <xf numFmtId="0" fontId="1" fillId="0" borderId="8" xfId="0" applyFont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center" vertical="center" wrapText="1"/>
      <protection locked="0"/>
    </xf>
    <xf numFmtId="0" fontId="10" fillId="5" borderId="17" xfId="0" applyFont="1" applyFill="1" applyBorder="1" applyAlignment="1" applyProtection="1"/>
    <xf numFmtId="0" fontId="10" fillId="5" borderId="18" xfId="0" applyFont="1" applyFill="1" applyBorder="1" applyAlignment="1" applyProtection="1"/>
    <xf numFmtId="0" fontId="4" fillId="0" borderId="29" xfId="0" applyFont="1" applyBorder="1" applyAlignment="1" applyProtection="1"/>
    <xf numFmtId="0" fontId="13" fillId="0" borderId="0" xfId="0" applyFont="1"/>
    <xf numFmtId="9" fontId="13" fillId="0" borderId="0" xfId="0" applyNumberFormat="1" applyFont="1"/>
    <xf numFmtId="0" fontId="11" fillId="0" borderId="15" xfId="0" applyFont="1" applyFill="1" applyBorder="1" applyAlignment="1" applyProtection="1">
      <alignment horizontal="center" vertical="center" wrapText="1"/>
    </xf>
    <xf numFmtId="0" fontId="1" fillId="8" borderId="15" xfId="0" applyFont="1" applyFill="1" applyBorder="1" applyAlignment="1" applyProtection="1">
      <alignment horizontal="center"/>
      <protection locked="0"/>
    </xf>
    <xf numFmtId="9" fontId="6" fillId="8" borderId="23" xfId="0" applyNumberFormat="1" applyFont="1" applyFill="1" applyBorder="1" applyAlignment="1" applyProtection="1">
      <alignment horizontal="center" vertical="center"/>
    </xf>
    <xf numFmtId="9" fontId="12" fillId="8" borderId="15" xfId="0" applyNumberFormat="1" applyFont="1" applyFill="1" applyBorder="1" applyAlignment="1" applyProtection="1">
      <alignment horizontal="center" vertical="center"/>
    </xf>
    <xf numFmtId="9" fontId="12" fillId="8" borderId="15" xfId="0" applyNumberFormat="1" applyFont="1" applyFill="1" applyBorder="1" applyProtection="1">
      <protection locked="0"/>
    </xf>
    <xf numFmtId="1" fontId="8" fillId="7" borderId="8" xfId="0" applyNumberFormat="1" applyFont="1" applyFill="1" applyBorder="1" applyAlignment="1" applyProtection="1">
      <protection locked="0"/>
    </xf>
    <xf numFmtId="0" fontId="4" fillId="8" borderId="23" xfId="0" applyFont="1" applyFill="1" applyBorder="1" applyAlignment="1" applyProtection="1">
      <alignment horizontal="center" vertical="center" wrapText="1"/>
    </xf>
    <xf numFmtId="9" fontId="0" fillId="8" borderId="15" xfId="0" applyNumberFormat="1" applyFill="1" applyBorder="1"/>
    <xf numFmtId="0" fontId="4" fillId="8" borderId="15" xfId="0" applyFont="1" applyFill="1" applyBorder="1" applyAlignment="1" applyProtection="1">
      <alignment horizontal="center"/>
    </xf>
    <xf numFmtId="9" fontId="4" fillId="8" borderId="15" xfId="0" applyNumberFormat="1" applyFont="1" applyFill="1" applyBorder="1" applyAlignment="1" applyProtection="1">
      <alignment horizontal="center" vertical="center" wrapText="1"/>
    </xf>
    <xf numFmtId="0" fontId="16" fillId="0" borderId="0" xfId="0" applyFont="1"/>
    <xf numFmtId="1" fontId="4" fillId="4" borderId="15" xfId="0" applyNumberFormat="1" applyFont="1" applyFill="1" applyBorder="1" applyAlignment="1" applyProtection="1">
      <alignment horizontal="center" vertical="center" wrapText="1"/>
    </xf>
    <xf numFmtId="9" fontId="4" fillId="4" borderId="15" xfId="0" applyNumberFormat="1" applyFont="1" applyFill="1" applyBorder="1" applyAlignment="1" applyProtection="1">
      <alignment horizontal="center" vertical="center" wrapText="1"/>
    </xf>
    <xf numFmtId="0" fontId="4" fillId="4" borderId="0" xfId="0" applyFont="1" applyFill="1" applyBorder="1" applyAlignment="1" applyProtection="1">
      <alignment horizontal="center" vertical="center" wrapText="1"/>
    </xf>
    <xf numFmtId="0" fontId="0" fillId="8" borderId="15" xfId="0" applyFill="1" applyBorder="1"/>
    <xf numFmtId="0" fontId="18" fillId="0" borderId="15" xfId="0" applyFont="1" applyBorder="1" applyAlignment="1" applyProtection="1">
      <alignment horizontal="center" vertical="center" wrapText="1"/>
    </xf>
    <xf numFmtId="0" fontId="11" fillId="8" borderId="15" xfId="0" applyFont="1" applyFill="1" applyBorder="1" applyProtection="1">
      <protection locked="0"/>
    </xf>
    <xf numFmtId="0" fontId="19" fillId="3" borderId="15" xfId="0" applyFont="1" applyFill="1" applyBorder="1"/>
    <xf numFmtId="0" fontId="4" fillId="9" borderId="15" xfId="0" applyFont="1" applyFill="1" applyBorder="1" applyAlignment="1" applyProtection="1">
      <alignment horizontal="center" vertical="center" wrapText="1"/>
    </xf>
    <xf numFmtId="0" fontId="16" fillId="0" borderId="15" xfId="0" applyFont="1" applyBorder="1"/>
    <xf numFmtId="1" fontId="13" fillId="0" borderId="15" xfId="0" applyNumberFormat="1" applyFont="1" applyBorder="1" applyAlignment="1">
      <alignment horizontal="center"/>
    </xf>
    <xf numFmtId="0" fontId="0" fillId="0" borderId="15" xfId="0" applyBorder="1"/>
    <xf numFmtId="0" fontId="0" fillId="0" borderId="15" xfId="0" applyBorder="1" applyAlignment="1">
      <alignment horizontal="center"/>
    </xf>
    <xf numFmtId="0" fontId="4" fillId="0" borderId="15" xfId="0" applyFont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23" xfId="0" applyBorder="1" applyAlignment="1"/>
    <xf numFmtId="0" fontId="0" fillId="0" borderId="8" xfId="0" applyBorder="1" applyAlignment="1"/>
    <xf numFmtId="0" fontId="14" fillId="0" borderId="29" xfId="0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23" fillId="0" borderId="36" xfId="0" applyFont="1" applyBorder="1"/>
    <xf numFmtId="0" fontId="14" fillId="0" borderId="15" xfId="0" applyFont="1" applyBorder="1" applyAlignment="1">
      <alignment horizontal="center" vertical="center"/>
    </xf>
    <xf numFmtId="0" fontId="14" fillId="0" borderId="8" xfId="0" applyFont="1" applyBorder="1"/>
    <xf numFmtId="0" fontId="14" fillId="0" borderId="15" xfId="0" applyFont="1" applyBorder="1"/>
    <xf numFmtId="9" fontId="4" fillId="10" borderId="15" xfId="0" applyNumberFormat="1" applyFont="1" applyFill="1" applyBorder="1" applyAlignment="1" applyProtection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11" fillId="0" borderId="15" xfId="0" applyFont="1" applyBorder="1" applyAlignment="1" applyProtection="1">
      <alignment horizontal="center" vertical="center" wrapText="1"/>
    </xf>
    <xf numFmtId="0" fontId="26" fillId="0" borderId="15" xfId="0" applyFont="1" applyBorder="1" applyAlignment="1" applyProtection="1">
      <alignment horizontal="center" wrapText="1"/>
      <protection locked="0" hidden="1"/>
    </xf>
    <xf numFmtId="0" fontId="1" fillId="0" borderId="15" xfId="0" applyFont="1" applyBorder="1" applyAlignment="1" applyProtection="1">
      <alignment horizontal="center" wrapText="1"/>
    </xf>
    <xf numFmtId="0" fontId="25" fillId="0" borderId="15" xfId="0" applyFont="1" applyBorder="1" applyAlignment="1" applyProtection="1">
      <alignment vertical="center" wrapText="1"/>
      <protection hidden="1"/>
    </xf>
    <xf numFmtId="0" fontId="4" fillId="3" borderId="26" xfId="0" applyFont="1" applyFill="1" applyBorder="1" applyAlignment="1" applyProtection="1">
      <alignment horizontal="center" vertical="center" wrapText="1"/>
    </xf>
    <xf numFmtId="0" fontId="20" fillId="5" borderId="0" xfId="0" applyFont="1" applyFill="1" applyAlignment="1">
      <alignment horizontal="center"/>
    </xf>
    <xf numFmtId="0" fontId="0" fillId="5" borderId="0" xfId="0" applyFill="1" applyAlignment="1">
      <alignment horizontal="center"/>
    </xf>
    <xf numFmtId="0" fontId="9" fillId="5" borderId="0" xfId="0" applyFont="1" applyFill="1" applyAlignment="1">
      <alignment horizontal="center"/>
    </xf>
    <xf numFmtId="0" fontId="4" fillId="3" borderId="27" xfId="0" applyFont="1" applyFill="1" applyBorder="1" applyAlignment="1" applyProtection="1">
      <alignment horizontal="center" vertical="center" wrapText="1"/>
    </xf>
    <xf numFmtId="0" fontId="4" fillId="3" borderId="28" xfId="0" applyFont="1" applyFill="1" applyBorder="1" applyAlignment="1" applyProtection="1">
      <alignment horizontal="center" vertical="center" wrapText="1"/>
    </xf>
    <xf numFmtId="0" fontId="4" fillId="0" borderId="15" xfId="0" applyFont="1" applyBorder="1" applyAlignment="1" applyProtection="1">
      <alignment horizontal="center" vertical="center" wrapText="1"/>
    </xf>
    <xf numFmtId="0" fontId="6" fillId="0" borderId="15" xfId="0" applyFont="1" applyBorder="1" applyAlignment="1" applyProtection="1">
      <alignment horizontal="left" vertical="top" wrapText="1"/>
      <protection locked="0"/>
    </xf>
    <xf numFmtId="0" fontId="4" fillId="0" borderId="20" xfId="0" applyFont="1" applyBorder="1" applyAlignment="1" applyProtection="1">
      <alignment horizontal="center" vertical="center" wrapText="1"/>
    </xf>
    <xf numFmtId="0" fontId="4" fillId="0" borderId="21" xfId="0" applyFont="1" applyBorder="1" applyAlignment="1" applyProtection="1">
      <alignment horizontal="center" vertical="center" wrapText="1"/>
    </xf>
    <xf numFmtId="0" fontId="4" fillId="0" borderId="24" xfId="0" applyFont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 wrapText="1"/>
    </xf>
    <xf numFmtId="0" fontId="4" fillId="0" borderId="33" xfId="0" applyFont="1" applyBorder="1" applyAlignment="1" applyProtection="1">
      <alignment horizontal="center" vertical="center" wrapText="1"/>
    </xf>
    <xf numFmtId="0" fontId="4" fillId="3" borderId="14" xfId="0" applyFont="1" applyFill="1" applyBorder="1" applyAlignment="1" applyProtection="1">
      <alignment horizontal="center" vertical="center" wrapText="1"/>
    </xf>
    <xf numFmtId="0" fontId="4" fillId="3" borderId="15" xfId="0" applyFont="1" applyFill="1" applyBorder="1" applyAlignment="1" applyProtection="1">
      <alignment horizontal="center" vertical="center" wrapText="1"/>
    </xf>
    <xf numFmtId="0" fontId="4" fillId="3" borderId="17" xfId="0" applyFont="1" applyFill="1" applyBorder="1" applyAlignment="1" applyProtection="1">
      <alignment horizontal="center" vertical="center" wrapText="1"/>
    </xf>
    <xf numFmtId="0" fontId="4" fillId="3" borderId="18" xfId="0" applyFont="1" applyFill="1" applyBorder="1" applyAlignment="1" applyProtection="1">
      <alignment horizontal="center" vertical="center" wrapText="1"/>
    </xf>
    <xf numFmtId="0" fontId="4" fillId="3" borderId="19" xfId="0" applyFont="1" applyFill="1" applyBorder="1" applyAlignment="1" applyProtection="1">
      <alignment horizontal="center" vertical="center" wrapText="1"/>
    </xf>
    <xf numFmtId="0" fontId="4" fillId="0" borderId="15" xfId="0" applyFont="1" applyBorder="1" applyAlignment="1" applyProtection="1">
      <alignment horizontal="center" vertical="center" wrapText="1"/>
      <protection locked="0"/>
    </xf>
    <xf numFmtId="0" fontId="4" fillId="3" borderId="17" xfId="0" applyFont="1" applyFill="1" applyBorder="1" applyAlignment="1" applyProtection="1">
      <alignment horizontal="center"/>
    </xf>
    <xf numFmtId="0" fontId="4" fillId="3" borderId="18" xfId="0" applyFont="1" applyFill="1" applyBorder="1" applyAlignment="1" applyProtection="1">
      <alignment horizontal="center"/>
    </xf>
    <xf numFmtId="0" fontId="4" fillId="3" borderId="29" xfId="0" applyFont="1" applyFill="1" applyBorder="1" applyAlignment="1" applyProtection="1">
      <alignment horizontal="center"/>
    </xf>
    <xf numFmtId="0" fontId="4" fillId="0" borderId="25" xfId="0" applyFont="1" applyBorder="1" applyAlignment="1" applyProtection="1">
      <alignment horizontal="center"/>
    </xf>
    <xf numFmtId="0" fontId="4" fillId="0" borderId="11" xfId="0" applyFont="1" applyBorder="1" applyAlignment="1" applyProtection="1">
      <alignment horizontal="center"/>
    </xf>
    <xf numFmtId="0" fontId="4" fillId="0" borderId="12" xfId="0" applyFont="1" applyBorder="1" applyAlignment="1" applyProtection="1">
      <alignment horizontal="center"/>
    </xf>
    <xf numFmtId="0" fontId="4" fillId="0" borderId="8" xfId="0" applyFont="1" applyBorder="1" applyAlignment="1" applyProtection="1">
      <alignment horizontal="center"/>
    </xf>
    <xf numFmtId="0" fontId="11" fillId="2" borderId="15" xfId="0" applyFont="1" applyFill="1" applyBorder="1" applyAlignment="1" applyProtection="1">
      <alignment horizontal="center" vertical="center" wrapText="1"/>
      <protection locked="0"/>
    </xf>
    <xf numFmtId="0" fontId="2" fillId="7" borderId="15" xfId="0" applyFont="1" applyFill="1" applyBorder="1" applyAlignment="1" applyProtection="1">
      <alignment horizontal="center" vertical="center" wrapText="1"/>
      <protection locked="0"/>
    </xf>
    <xf numFmtId="0" fontId="11" fillId="7" borderId="15" xfId="0" applyFont="1" applyFill="1" applyBorder="1" applyAlignment="1" applyProtection="1">
      <alignment horizontal="center" vertical="center" wrapText="1"/>
    </xf>
    <xf numFmtId="0" fontId="1" fillId="0" borderId="22" xfId="0" applyFont="1" applyBorder="1" applyAlignment="1" applyProtection="1">
      <alignment horizontal="center" vertical="center" wrapText="1"/>
    </xf>
    <xf numFmtId="0" fontId="1" fillId="0" borderId="23" xfId="0" applyFont="1" applyBorder="1" applyAlignment="1" applyProtection="1">
      <alignment horizontal="center" vertical="center" wrapText="1"/>
    </xf>
    <xf numFmtId="0" fontId="1" fillId="0" borderId="15" xfId="0" applyFont="1" applyBorder="1" applyAlignment="1" applyProtection="1">
      <alignment horizontal="center" vertical="center" wrapText="1"/>
    </xf>
    <xf numFmtId="0" fontId="2" fillId="3" borderId="5" xfId="0" applyFont="1" applyFill="1" applyBorder="1" applyAlignment="1" applyProtection="1">
      <alignment horizontal="left"/>
    </xf>
    <xf numFmtId="0" fontId="2" fillId="3" borderId="6" xfId="0" applyFont="1" applyFill="1" applyBorder="1" applyAlignment="1" applyProtection="1">
      <alignment horizontal="left"/>
    </xf>
    <xf numFmtId="0" fontId="2" fillId="3" borderId="7" xfId="0" applyFont="1" applyFill="1" applyBorder="1" applyAlignment="1" applyProtection="1">
      <alignment horizontal="left"/>
    </xf>
    <xf numFmtId="0" fontId="1" fillId="0" borderId="9" xfId="0" applyFont="1" applyBorder="1" applyAlignment="1" applyProtection="1">
      <alignment horizontal="center"/>
    </xf>
    <xf numFmtId="0" fontId="4" fillId="0" borderId="10" xfId="0" applyFont="1" applyBorder="1" applyAlignment="1" applyProtection="1">
      <alignment horizontal="center"/>
    </xf>
    <xf numFmtId="0" fontId="4" fillId="0" borderId="13" xfId="0" applyFont="1" applyBorder="1" applyAlignment="1" applyProtection="1">
      <alignment horizontal="center"/>
    </xf>
    <xf numFmtId="0" fontId="3" fillId="0" borderId="18" xfId="0" applyFont="1" applyBorder="1" applyAlignment="1" applyProtection="1">
      <alignment horizontal="center"/>
      <protection locked="0"/>
    </xf>
    <xf numFmtId="0" fontId="3" fillId="0" borderId="19" xfId="0" applyFont="1" applyBorder="1" applyAlignment="1" applyProtection="1">
      <alignment horizontal="center"/>
      <protection locked="0"/>
    </xf>
    <xf numFmtId="0" fontId="11" fillId="0" borderId="17" xfId="0" applyFont="1" applyBorder="1" applyAlignment="1" applyProtection="1">
      <alignment horizontal="center"/>
    </xf>
    <xf numFmtId="0" fontId="11" fillId="0" borderId="18" xfId="0" applyFont="1" applyBorder="1" applyAlignment="1" applyProtection="1">
      <alignment horizontal="center"/>
    </xf>
    <xf numFmtId="0" fontId="11" fillId="0" borderId="29" xfId="0" applyFont="1" applyBorder="1" applyAlignment="1" applyProtection="1">
      <alignment horizontal="center"/>
    </xf>
    <xf numFmtId="0" fontId="4" fillId="0" borderId="14" xfId="0" applyFont="1" applyBorder="1" applyAlignment="1" applyProtection="1">
      <alignment horizontal="center"/>
    </xf>
    <xf numFmtId="0" fontId="4" fillId="0" borderId="15" xfId="0" applyFont="1" applyBorder="1" applyAlignment="1" applyProtection="1">
      <alignment horizontal="center"/>
    </xf>
    <xf numFmtId="0" fontId="3" fillId="0" borderId="15" xfId="0" applyFont="1" applyBorder="1" applyAlignment="1" applyProtection="1">
      <alignment horizontal="left"/>
      <protection locked="0"/>
    </xf>
    <xf numFmtId="0" fontId="3" fillId="0" borderId="23" xfId="0" applyFont="1" applyBorder="1" applyAlignment="1" applyProtection="1">
      <alignment horizontal="left"/>
      <protection locked="0"/>
    </xf>
    <xf numFmtId="0" fontId="3" fillId="0" borderId="17" xfId="0" applyFont="1" applyBorder="1" applyAlignment="1" applyProtection="1">
      <alignment horizontal="left"/>
      <protection locked="0"/>
    </xf>
    <xf numFmtId="0" fontId="3" fillId="0" borderId="16" xfId="0" applyFont="1" applyBorder="1" applyAlignment="1" applyProtection="1">
      <alignment horizontal="left"/>
      <protection locked="0"/>
    </xf>
    <xf numFmtId="0" fontId="14" fillId="6" borderId="30" xfId="0" applyFont="1" applyFill="1" applyBorder="1" applyAlignment="1">
      <alignment horizontal="center"/>
    </xf>
    <xf numFmtId="0" fontId="14" fillId="6" borderId="31" xfId="0" applyFont="1" applyFill="1" applyBorder="1" applyAlignment="1">
      <alignment horizontal="center"/>
    </xf>
    <xf numFmtId="0" fontId="1" fillId="0" borderId="15" xfId="0" applyFont="1" applyBorder="1" applyAlignment="1" applyProtection="1">
      <alignment horizontal="center" vertical="top" wrapText="1"/>
      <protection locked="0"/>
    </xf>
    <xf numFmtId="0" fontId="4" fillId="5" borderId="17" xfId="0" applyFont="1" applyFill="1" applyBorder="1" applyAlignment="1" applyProtection="1">
      <alignment horizontal="center" vertical="center"/>
    </xf>
    <xf numFmtId="0" fontId="4" fillId="5" borderId="18" xfId="0" applyFont="1" applyFill="1" applyBorder="1" applyAlignment="1" applyProtection="1">
      <alignment horizontal="center" vertical="center"/>
    </xf>
    <xf numFmtId="0" fontId="4" fillId="5" borderId="29" xfId="0" applyFont="1" applyFill="1" applyBorder="1" applyAlignment="1" applyProtection="1">
      <alignment horizontal="center" vertical="center"/>
    </xf>
    <xf numFmtId="0" fontId="5" fillId="0" borderId="38" xfId="0" applyFont="1" applyBorder="1" applyAlignment="1" applyProtection="1">
      <alignment horizontal="center" vertical="top" wrapText="1"/>
      <protection locked="0"/>
    </xf>
    <xf numFmtId="0" fontId="5" fillId="0" borderId="6" xfId="0" applyFont="1" applyBorder="1" applyAlignment="1" applyProtection="1">
      <alignment horizontal="center" vertical="top" wrapText="1"/>
      <protection locked="0"/>
    </xf>
    <xf numFmtId="0" fontId="5" fillId="0" borderId="39" xfId="0" applyFont="1" applyBorder="1" applyAlignment="1" applyProtection="1">
      <alignment horizontal="center" vertical="top" wrapText="1"/>
      <protection locked="0"/>
    </xf>
    <xf numFmtId="0" fontId="4" fillId="5" borderId="15" xfId="0" applyFont="1" applyFill="1" applyBorder="1" applyAlignment="1" applyProtection="1">
      <alignment horizontal="center" vertical="center"/>
    </xf>
    <xf numFmtId="0" fontId="5" fillId="0" borderId="34" xfId="0" applyFont="1" applyBorder="1" applyAlignment="1" applyProtection="1">
      <alignment horizontal="center" vertical="top" wrapText="1"/>
      <protection locked="0"/>
    </xf>
    <xf numFmtId="0" fontId="5" fillId="0" borderId="30" xfId="0" applyFont="1" applyBorder="1" applyAlignment="1" applyProtection="1">
      <alignment horizontal="center" vertical="top" wrapText="1"/>
      <protection locked="0"/>
    </xf>
    <xf numFmtId="0" fontId="5" fillId="0" borderId="31" xfId="0" applyFont="1" applyBorder="1" applyAlignment="1" applyProtection="1">
      <alignment horizontal="center" vertical="top" wrapText="1"/>
      <protection locked="0"/>
    </xf>
    <xf numFmtId="0" fontId="4" fillId="3" borderId="17" xfId="0" applyFont="1" applyFill="1" applyBorder="1" applyAlignment="1" applyProtection="1">
      <alignment horizontal="center" vertical="center"/>
    </xf>
    <xf numFmtId="0" fontId="4" fillId="3" borderId="18" xfId="0" applyFont="1" applyFill="1" applyBorder="1" applyAlignment="1" applyProtection="1">
      <alignment horizontal="center" vertical="center"/>
    </xf>
    <xf numFmtId="0" fontId="4" fillId="3" borderId="29" xfId="0" applyFont="1" applyFill="1" applyBorder="1" applyAlignment="1" applyProtection="1">
      <alignment horizontal="center" vertical="center"/>
    </xf>
    <xf numFmtId="0" fontId="1" fillId="0" borderId="17" xfId="0" applyFont="1" applyBorder="1" applyAlignment="1" applyProtection="1">
      <alignment horizontal="center" vertical="top" wrapText="1"/>
      <protection locked="0"/>
    </xf>
    <xf numFmtId="0" fontId="1" fillId="0" borderId="29" xfId="0" applyFont="1" applyBorder="1" applyAlignment="1" applyProtection="1">
      <alignment horizontal="center" vertical="top" wrapText="1"/>
      <protection locked="0"/>
    </xf>
    <xf numFmtId="0" fontId="5" fillId="0" borderId="27" xfId="0" applyFont="1" applyBorder="1" applyAlignment="1" applyProtection="1">
      <alignment horizontal="center" vertical="top" wrapText="1"/>
      <protection locked="0"/>
    </xf>
    <xf numFmtId="0" fontId="5" fillId="0" borderId="40" xfId="0" applyFont="1" applyBorder="1" applyAlignment="1" applyProtection="1">
      <alignment horizontal="center" vertical="top" wrapText="1"/>
      <protection locked="0"/>
    </xf>
    <xf numFmtId="0" fontId="5" fillId="0" borderId="41" xfId="0" applyFont="1" applyBorder="1" applyAlignment="1" applyProtection="1">
      <alignment horizontal="center" vertical="top" wrapText="1"/>
      <protection locked="0"/>
    </xf>
    <xf numFmtId="0" fontId="2" fillId="3" borderId="5" xfId="0" applyFont="1" applyFill="1" applyBorder="1" applyAlignment="1" applyProtection="1">
      <alignment horizontal="center"/>
    </xf>
    <xf numFmtId="0" fontId="2" fillId="3" borderId="6" xfId="0" applyFont="1" applyFill="1" applyBorder="1" applyAlignment="1" applyProtection="1">
      <alignment horizontal="center"/>
    </xf>
    <xf numFmtId="0" fontId="2" fillId="3" borderId="2" xfId="0" applyFont="1" applyFill="1" applyBorder="1" applyAlignment="1" applyProtection="1">
      <alignment horizontal="center"/>
    </xf>
    <xf numFmtId="0" fontId="0" fillId="0" borderId="32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4" fillId="3" borderId="1" xfId="0" applyFont="1" applyFill="1" applyBorder="1" applyAlignment="1" applyProtection="1">
      <alignment horizontal="center"/>
    </xf>
    <xf numFmtId="0" fontId="4" fillId="3" borderId="2" xfId="0" applyFont="1" applyFill="1" applyBorder="1" applyAlignment="1" applyProtection="1">
      <alignment horizontal="center"/>
    </xf>
    <xf numFmtId="0" fontId="4" fillId="3" borderId="0" xfId="0" applyFont="1" applyFill="1" applyBorder="1" applyAlignment="1" applyProtection="1">
      <alignment horizontal="center"/>
    </xf>
    <xf numFmtId="0" fontId="3" fillId="0" borderId="15" xfId="0" applyFont="1" applyBorder="1" applyAlignment="1" applyProtection="1">
      <alignment horizontal="center"/>
    </xf>
    <xf numFmtId="0" fontId="4" fillId="3" borderId="37" xfId="0" applyFont="1" applyFill="1" applyBorder="1" applyAlignment="1" applyProtection="1">
      <alignment horizontal="center"/>
    </xf>
    <xf numFmtId="0" fontId="4" fillId="3" borderId="19" xfId="0" applyFont="1" applyFill="1" applyBorder="1" applyAlignment="1" applyProtection="1">
      <alignment horizontal="center"/>
    </xf>
    <xf numFmtId="0" fontId="5" fillId="0" borderId="17" xfId="0" applyFont="1" applyBorder="1" applyAlignment="1" applyProtection="1">
      <alignment horizontal="left" vertical="top" wrapText="1"/>
      <protection locked="0"/>
    </xf>
    <xf numFmtId="0" fontId="5" fillId="0" borderId="18" xfId="0" applyFont="1" applyBorder="1" applyAlignment="1" applyProtection="1">
      <alignment horizontal="left" vertical="top" wrapText="1"/>
      <protection locked="0"/>
    </xf>
    <xf numFmtId="0" fontId="5" fillId="0" borderId="29" xfId="0" applyFont="1" applyBorder="1" applyAlignment="1" applyProtection="1">
      <alignment horizontal="left" vertical="top" wrapText="1"/>
      <protection locked="0"/>
    </xf>
    <xf numFmtId="0" fontId="5" fillId="0" borderId="17" xfId="0" applyFont="1" applyBorder="1" applyAlignment="1" applyProtection="1">
      <alignment horizontal="center" vertical="top" wrapText="1"/>
      <protection locked="0"/>
    </xf>
    <xf numFmtId="0" fontId="5" fillId="0" borderId="18" xfId="0" applyFont="1" applyBorder="1" applyAlignment="1" applyProtection="1">
      <alignment horizontal="center" vertical="top" wrapText="1"/>
      <protection locked="0"/>
    </xf>
    <xf numFmtId="0" fontId="5" fillId="0" borderId="29" xfId="0" applyFont="1" applyBorder="1" applyAlignment="1" applyProtection="1">
      <alignment horizontal="center" vertical="top" wrapText="1"/>
      <protection locked="0"/>
    </xf>
    <xf numFmtId="0" fontId="3" fillId="0" borderId="10" xfId="0" applyFont="1" applyBorder="1" applyAlignment="1" applyProtection="1">
      <alignment horizontal="center"/>
    </xf>
    <xf numFmtId="0" fontId="3" fillId="0" borderId="11" xfId="0" applyFont="1" applyBorder="1" applyAlignment="1" applyProtection="1">
      <alignment horizontal="center"/>
    </xf>
    <xf numFmtId="0" fontId="3" fillId="0" borderId="12" xfId="0" applyFont="1" applyBorder="1" applyAlignment="1" applyProtection="1">
      <alignment horizontal="center"/>
    </xf>
    <xf numFmtId="0" fontId="0" fillId="0" borderId="23" xfId="0" applyBorder="1" applyAlignment="1">
      <alignment horizontal="center"/>
    </xf>
    <xf numFmtId="0" fontId="0" fillId="0" borderId="8" xfId="0" applyBorder="1" applyAlignment="1">
      <alignment horizontal="center"/>
    </xf>
    <xf numFmtId="0" fontId="14" fillId="0" borderId="17" xfId="0" applyFont="1" applyBorder="1" applyAlignment="1">
      <alignment horizontal="left"/>
    </xf>
    <xf numFmtId="0" fontId="14" fillId="0" borderId="29" xfId="0" applyFont="1" applyBorder="1" applyAlignment="1">
      <alignment horizontal="left"/>
    </xf>
    <xf numFmtId="0" fontId="21" fillId="0" borderId="0" xfId="0" applyFont="1" applyAlignment="1">
      <alignment horizontal="center" vertical="center"/>
    </xf>
    <xf numFmtId="0" fontId="22" fillId="0" borderId="23" xfId="0" applyFont="1" applyBorder="1" applyAlignment="1">
      <alignment horizontal="center" vertical="center"/>
    </xf>
    <xf numFmtId="0" fontId="22" fillId="0" borderId="9" xfId="0" applyFont="1" applyBorder="1" applyAlignment="1">
      <alignment horizontal="center" vertical="center"/>
    </xf>
    <xf numFmtId="0" fontId="22" fillId="0" borderId="8" xfId="0" applyFont="1" applyBorder="1" applyAlignment="1">
      <alignment horizontal="center" vertical="center"/>
    </xf>
    <xf numFmtId="0" fontId="22" fillId="4" borderId="15" xfId="0" applyFont="1" applyFill="1" applyBorder="1" applyAlignment="1">
      <alignment horizontal="center" vertical="center"/>
    </xf>
    <xf numFmtId="0" fontId="15" fillId="5" borderId="35" xfId="0" applyFont="1" applyFill="1" applyBorder="1"/>
  </cellXfs>
  <cellStyles count="1">
    <cellStyle name="Обычный" xfId="0" builtinId="0"/>
  </cellStyles>
  <dxfs count="9">
    <dxf>
      <font>
        <color rgb="FFFF0000"/>
      </font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C00000"/>
        </patternFill>
      </fill>
    </dxf>
  </dxfs>
  <tableStyles count="0" defaultTableStyle="TableStyleMedium2" defaultPivotStyle="PivotStyleLight16"/>
  <colors>
    <mruColors>
      <color rgb="FFCCFF99"/>
      <color rgb="FFFF9999"/>
      <color rgb="FFCCCCFF"/>
      <color rgb="FF99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microsoft.com/office/2011/relationships/chartStyle" Target="style4.xml"/><Relationship Id="rId2" Type="http://schemas.microsoft.com/office/2011/relationships/chartColorStyle" Target="colors4.xml"/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sz="2000" b="0">
                <a:solidFill>
                  <a:srgbClr val="FF0000"/>
                </a:solidFill>
              </a:rPr>
              <a:t>Процентное</a:t>
            </a:r>
            <a:r>
              <a:rPr lang="ru-RU" sz="2000" b="0" baseline="0">
                <a:solidFill>
                  <a:srgbClr val="FF0000"/>
                </a:solidFill>
              </a:rPr>
              <a:t> количество выполненных заданий каждым учеником</a:t>
            </a:r>
            <a:endParaRPr lang="ru-RU" sz="2000" b="0">
              <a:solidFill>
                <a:srgbClr val="FF0000"/>
              </a:solidFill>
            </a:endParaRPr>
          </a:p>
        </c:rich>
      </c:tx>
      <c:layout>
        <c:manualLayout>
          <c:xMode val="edge"/>
          <c:yMode val="edge"/>
          <c:x val="9.1755624114250492E-2"/>
          <c:y val="1.5890209910298513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3.6579858357638814E-2"/>
          <c:y val="0.1674582636613362"/>
          <c:w val="0.9520166591039062"/>
          <c:h val="0.6176933549152028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Поэлементный!$V$9:$V$35</c:f>
              <c:numCache>
                <c:formatCode>General</c:formatCod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cat>
          <c:val>
            <c:numRef>
              <c:f>Поэлементный!$W$9:$W$35</c:f>
              <c:numCache>
                <c:formatCode>0%</c:formatCode>
                <c:ptCount val="27"/>
                <c:pt idx="0">
                  <c:v>0.92307692307692313</c:v>
                </c:pt>
                <c:pt idx="1">
                  <c:v>0.92307692307692313</c:v>
                </c:pt>
                <c:pt idx="2">
                  <c:v>0.61538461538461542</c:v>
                </c:pt>
                <c:pt idx="3">
                  <c:v>0.61538461538461542</c:v>
                </c:pt>
                <c:pt idx="4">
                  <c:v>7.6923076923076927E-2</c:v>
                </c:pt>
                <c:pt idx="5">
                  <c:v>0.15384615384615385</c:v>
                </c:pt>
                <c:pt idx="6">
                  <c:v>0.69230769230769229</c:v>
                </c:pt>
                <c:pt idx="7">
                  <c:v>0.53846153846153844</c:v>
                </c:pt>
                <c:pt idx="8">
                  <c:v>0.69230769230769229</c:v>
                </c:pt>
                <c:pt idx="9">
                  <c:v>0.76923076923076927</c:v>
                </c:pt>
                <c:pt idx="10">
                  <c:v>0.76923076923076927</c:v>
                </c:pt>
                <c:pt idx="11">
                  <c:v>0.61538461538461542</c:v>
                </c:pt>
                <c:pt idx="12">
                  <c:v>1</c:v>
                </c:pt>
                <c:pt idx="13">
                  <c:v>0.53846153846153844</c:v>
                </c:pt>
                <c:pt idx="14">
                  <c:v>0.61538461538461542</c:v>
                </c:pt>
                <c:pt idx="15">
                  <c:v>0.38461538461538464</c:v>
                </c:pt>
                <c:pt idx="16">
                  <c:v>0.92307692307692313</c:v>
                </c:pt>
                <c:pt idx="17">
                  <c:v>0.46153846153846156</c:v>
                </c:pt>
                <c:pt idx="19">
                  <c:v>0.61538461538461542</c:v>
                </c:pt>
                <c:pt idx="20">
                  <c:v>0.69230769230769229</c:v>
                </c:pt>
                <c:pt idx="21">
                  <c:v>0.53846153846153844</c:v>
                </c:pt>
                <c:pt idx="22">
                  <c:v>0.61538461538461542</c:v>
                </c:pt>
                <c:pt idx="23">
                  <c:v>0.76923076923076927</c:v>
                </c:pt>
                <c:pt idx="24">
                  <c:v>0.61538461538461542</c:v>
                </c:pt>
                <c:pt idx="25">
                  <c:v>0.61538461538461542</c:v>
                </c:pt>
                <c:pt idx="26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873-41A1-B173-BA10DDAC3C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6467712"/>
        <c:axId val="106469248"/>
      </c:barChart>
      <c:catAx>
        <c:axId val="1064677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06469248"/>
        <c:crosses val="autoZero"/>
        <c:auto val="1"/>
        <c:lblAlgn val="ctr"/>
        <c:lblOffset val="100"/>
        <c:noMultiLvlLbl val="0"/>
      </c:catAx>
      <c:valAx>
        <c:axId val="1064692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064677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Анализ сравнения отметок за ВПР 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и отметок по журналу </a:t>
            </a:r>
          </a:p>
        </c:rich>
      </c:tx>
      <c:layout>
        <c:manualLayout>
          <c:xMode val="edge"/>
          <c:yMode val="edge"/>
          <c:x val="0.26562510936132983"/>
          <c:y val="1.1910776393529976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Поэлементный!$T$37:$V$37</c:f>
              <c:strCache>
                <c:ptCount val="3"/>
                <c:pt idx="0">
                  <c:v>подтвердил</c:v>
                </c:pt>
                <c:pt idx="1">
                  <c:v>понизил</c:v>
                </c:pt>
                <c:pt idx="2">
                  <c:v>повысил</c:v>
                </c:pt>
              </c:strCache>
            </c:strRef>
          </c:cat>
          <c:val>
            <c:numRef>
              <c:f>Поэлементный!$T$38:$V$38</c:f>
              <c:numCache>
                <c:formatCode>General</c:formatCode>
                <c:ptCount val="3"/>
                <c:pt idx="0">
                  <c:v>2</c:v>
                </c:pt>
                <c:pt idx="1">
                  <c:v>24</c:v>
                </c:pt>
                <c:pt idx="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2D6-479F-B433-6E545E77E2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6485632"/>
        <c:axId val="106487168"/>
      </c:barChart>
      <c:catAx>
        <c:axId val="106485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06487168"/>
        <c:crosses val="autoZero"/>
        <c:auto val="1"/>
        <c:lblAlgn val="ctr"/>
        <c:lblOffset val="100"/>
        <c:noMultiLvlLbl val="0"/>
      </c:catAx>
      <c:valAx>
        <c:axId val="1064871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064856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12825685885141"/>
          <c:y val="0.2291168914310581"/>
          <c:w val="0.61949340053388746"/>
          <c:h val="0.522779987212636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6"/>
            </a:solidFill>
            <a:ln>
              <a:noFill/>
            </a:ln>
            <a:effectLst>
              <a:outerShdw blurRad="254000" sx="102000" sy="102000" algn="ctr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dLbl>
              <c:idx val="0"/>
              <c:layout>
                <c:manualLayout>
                  <c:x val="0"/>
                  <c:y val="-8.63526241573950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E59-48BE-9CF8-912783B869B6}"/>
                </c:ext>
              </c:extLst>
            </c:dLbl>
            <c:dLbl>
              <c:idx val="2"/>
              <c:layout>
                <c:manualLayout>
                  <c:x val="9.9099114916152992E-3"/>
                  <c:y val="-6.64250955056884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E59-48BE-9CF8-912783B869B6}"/>
                </c:ext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Анализ!$K$6:$M$6</c:f>
              <c:strCache>
                <c:ptCount val="3"/>
                <c:pt idx="0">
                  <c:v>кач</c:v>
                </c:pt>
                <c:pt idx="1">
                  <c:v>обуч</c:v>
                </c:pt>
                <c:pt idx="2">
                  <c:v>неусп</c:v>
                </c:pt>
              </c:strCache>
            </c:strRef>
          </c:cat>
          <c:val>
            <c:numRef>
              <c:f>Анализ!$K$7:$M$7</c:f>
              <c:numCache>
                <c:formatCode>0%</c:formatCode>
                <c:ptCount val="3"/>
                <c:pt idx="0">
                  <c:v>0.15384615384615385</c:v>
                </c:pt>
                <c:pt idx="1">
                  <c:v>0.84615384615384615</c:v>
                </c:pt>
                <c:pt idx="2">
                  <c:v>0.15384615384615385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E59-48BE-9CF8-912783B869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6214912"/>
        <c:axId val="106216448"/>
      </c:barChart>
      <c:catAx>
        <c:axId val="1062149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06216448"/>
        <c:crosses val="autoZero"/>
        <c:auto val="1"/>
        <c:lblAlgn val="ctr"/>
        <c:lblOffset val="100"/>
        <c:noMultiLvlLbl val="0"/>
      </c:catAx>
      <c:valAx>
        <c:axId val="106216448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062149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accent6">
          <a:lumMod val="7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b="1" baseline="0"/>
              <a:t>Анализ выполнения заданий работы</a:t>
            </a:r>
            <a:endParaRPr lang="ru-RU" b="1"/>
          </a:p>
        </c:rich>
      </c:tx>
      <c:layout>
        <c:manualLayout>
          <c:xMode val="edge"/>
          <c:yMode val="edge"/>
          <c:x val="0.33661489718534165"/>
          <c:y val="5.0925925925925923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3.3565488557632063E-2"/>
          <c:y val="0.13857654205486913"/>
          <c:w val="0.96643451144236781"/>
          <c:h val="0.72088764946048423"/>
        </c:manualLayout>
      </c:layout>
      <c:barChart>
        <c:barDir val="col"/>
        <c:grouping val="clustered"/>
        <c:varyColors val="0"/>
        <c:ser>
          <c:idx val="0"/>
          <c:order val="0"/>
          <c:tx>
            <c:v>задания</c:v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Анализ!$E$9:$X$9</c:f>
              <c:numCache>
                <c:formatCode>General</c:formatCod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</c:numCache>
            </c:numRef>
          </c:cat>
          <c:val>
            <c:numRef>
              <c:f>Анализ!$E$10:$X$10</c:f>
              <c:numCache>
                <c:formatCode>General</c:formatCode>
                <c:ptCount val="20"/>
                <c:pt idx="0">
                  <c:v>20</c:v>
                </c:pt>
                <c:pt idx="1">
                  <c:v>19</c:v>
                </c:pt>
                <c:pt idx="2">
                  <c:v>23</c:v>
                </c:pt>
                <c:pt idx="3">
                  <c:v>14</c:v>
                </c:pt>
                <c:pt idx="4">
                  <c:v>18</c:v>
                </c:pt>
                <c:pt idx="5">
                  <c:v>11</c:v>
                </c:pt>
                <c:pt idx="6">
                  <c:v>9</c:v>
                </c:pt>
                <c:pt idx="7">
                  <c:v>24</c:v>
                </c:pt>
                <c:pt idx="8">
                  <c:v>21</c:v>
                </c:pt>
                <c:pt idx="9">
                  <c:v>16</c:v>
                </c:pt>
                <c:pt idx="10">
                  <c:v>18</c:v>
                </c:pt>
                <c:pt idx="11">
                  <c:v>8</c:v>
                </c:pt>
                <c:pt idx="12">
                  <c:v>14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831-44F9-BAB4-FC9DDC052BC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07903232"/>
        <c:axId val="107906176"/>
      </c:barChart>
      <c:catAx>
        <c:axId val="1079032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07906176"/>
        <c:crosses val="autoZero"/>
        <c:auto val="1"/>
        <c:lblAlgn val="ctr"/>
        <c:lblOffset val="100"/>
        <c:noMultiLvlLbl val="0"/>
      </c:catAx>
      <c:valAx>
        <c:axId val="1079061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07903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  <c:userShapes r:id="rId1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withinLinearReversed" id="26">
  <a:schemeClr val="accent6"/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37</xdr:row>
      <xdr:rowOff>21772</xdr:rowOff>
    </xdr:from>
    <xdr:to>
      <xdr:col>19</xdr:col>
      <xdr:colOff>43542</xdr:colOff>
      <xdr:row>54</xdr:row>
      <xdr:rowOff>41564</xdr:rowOff>
    </xdr:to>
    <xdr:graphicFrame macro="">
      <xdr:nvGraphicFramePr>
        <xdr:cNvPr id="5" name="Диаграмма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385480</xdr:colOff>
      <xdr:row>55</xdr:row>
      <xdr:rowOff>71717</xdr:rowOff>
    </xdr:from>
    <xdr:to>
      <xdr:col>14</xdr:col>
      <xdr:colOff>0</xdr:colOff>
      <xdr:row>65</xdr:row>
      <xdr:rowOff>125507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22252</xdr:colOff>
      <xdr:row>0</xdr:row>
      <xdr:rowOff>0</xdr:rowOff>
    </xdr:from>
    <xdr:to>
      <xdr:col>24</xdr:col>
      <xdr:colOff>27956</xdr:colOff>
      <xdr:row>6</xdr:row>
      <xdr:rowOff>249978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96981</xdr:colOff>
      <xdr:row>33</xdr:row>
      <xdr:rowOff>41564</xdr:rowOff>
    </xdr:from>
    <xdr:to>
      <xdr:col>24</xdr:col>
      <xdr:colOff>55419</xdr:colOff>
      <xdr:row>51</xdr:row>
      <xdr:rowOff>55418</xdr:rowOff>
    </xdr:to>
    <xdr:graphicFrame macro="">
      <xdr:nvGraphicFramePr>
        <xdr:cNvPr id="5" name="Диаграмма 4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0.30157</cdr:x>
      <cdr:y>0.91489</cdr:y>
    </cdr:from>
    <cdr:to>
      <cdr:x>0.72461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990109" y="3158836"/>
          <a:ext cx="5597236" cy="27709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ru-RU" sz="1400" b="1">
              <a:latin typeface="+mj-lt"/>
            </a:rPr>
            <a:t>номера заданий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Forma%20otcheta%20istoriia%209%20klas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Классы"/>
      <sheetName val="Протокол"/>
      <sheetName val="Перечень учебников"/>
      <sheetName val="Otchet"/>
      <sheetName val="служ"/>
    </sheetNames>
    <sheetDataSet>
      <sheetData sheetId="0"/>
      <sheetData sheetId="1"/>
      <sheetData sheetId="2"/>
      <sheetData sheetId="3"/>
      <sheetData sheetId="4"/>
      <sheetData sheetId="5">
        <row r="3">
          <cell r="D3">
            <v>5</v>
          </cell>
          <cell r="G3">
            <v>0</v>
          </cell>
          <cell r="H3">
            <v>0</v>
          </cell>
          <cell r="K3">
            <v>0</v>
          </cell>
          <cell r="L3">
            <v>0</v>
          </cell>
          <cell r="Q3">
            <v>0</v>
          </cell>
          <cell r="R3">
            <v>0</v>
          </cell>
        </row>
        <row r="4">
          <cell r="D4">
            <v>4</v>
          </cell>
          <cell r="G4">
            <v>1</v>
          </cell>
          <cell r="H4">
            <v>1</v>
          </cell>
          <cell r="K4">
            <v>1</v>
          </cell>
          <cell r="L4">
            <v>1</v>
          </cell>
          <cell r="Q4">
            <v>1</v>
          </cell>
          <cell r="R4">
            <v>1</v>
          </cell>
        </row>
        <row r="5">
          <cell r="D5">
            <v>3</v>
          </cell>
          <cell r="G5" t="str">
            <v>не пройд.</v>
          </cell>
          <cell r="H5">
            <v>2</v>
          </cell>
          <cell r="K5">
            <v>2</v>
          </cell>
          <cell r="L5">
            <v>2</v>
          </cell>
          <cell r="Q5">
            <v>2</v>
          </cell>
          <cell r="R5">
            <v>2</v>
          </cell>
        </row>
        <row r="6">
          <cell r="D6">
            <v>2</v>
          </cell>
          <cell r="G6" t="str">
            <v>X</v>
          </cell>
          <cell r="H6" t="str">
            <v>не пройд.</v>
          </cell>
          <cell r="K6">
            <v>3</v>
          </cell>
          <cell r="L6">
            <v>3</v>
          </cell>
          <cell r="Q6">
            <v>3</v>
          </cell>
          <cell r="R6">
            <v>3</v>
          </cell>
        </row>
        <row r="7">
          <cell r="D7" t="str">
            <v>нет отметки</v>
          </cell>
          <cell r="H7" t="str">
            <v>X</v>
          </cell>
          <cell r="K7" t="str">
            <v>не пройд.</v>
          </cell>
          <cell r="L7">
            <v>4</v>
          </cell>
          <cell r="Q7">
            <v>4</v>
          </cell>
          <cell r="R7">
            <v>4</v>
          </cell>
        </row>
        <row r="8">
          <cell r="K8" t="str">
            <v>X</v>
          </cell>
          <cell r="L8" t="str">
            <v>не пройд.</v>
          </cell>
          <cell r="Q8">
            <v>5</v>
          </cell>
          <cell r="R8">
            <v>5</v>
          </cell>
        </row>
        <row r="9">
          <cell r="L9" t="str">
            <v>X</v>
          </cell>
          <cell r="Q9" t="str">
            <v>не пройд.</v>
          </cell>
          <cell r="R9">
            <v>6</v>
          </cell>
        </row>
        <row r="10">
          <cell r="Q10" t="str">
            <v>X</v>
          </cell>
          <cell r="R10" t="str">
            <v>не пройд.</v>
          </cell>
        </row>
        <row r="11">
          <cell r="R11" t="str">
            <v>X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AE38"/>
  <sheetViews>
    <sheetView topLeftCell="A55" zoomScale="85" zoomScaleNormal="85" workbookViewId="0">
      <selection activeCell="L5" sqref="L5"/>
    </sheetView>
  </sheetViews>
  <sheetFormatPr defaultRowHeight="15" x14ac:dyDescent="0.25"/>
  <cols>
    <col min="1" max="1" width="10" customWidth="1"/>
    <col min="2" max="14" width="5.7109375" customWidth="1"/>
    <col min="15" max="15" width="17.5703125" customWidth="1"/>
    <col min="16" max="16" width="12.140625" customWidth="1"/>
    <col min="17" max="17" width="11.42578125" customWidth="1"/>
    <col min="18" max="18" width="12.140625" customWidth="1"/>
    <col min="19" max="19" width="15.7109375" customWidth="1"/>
    <col min="20" max="20" width="12.5703125" customWidth="1"/>
    <col min="21" max="21" width="21.7109375" customWidth="1"/>
  </cols>
  <sheetData>
    <row r="2" spans="1:31" ht="21" x14ac:dyDescent="0.35">
      <c r="B2" s="60" t="s">
        <v>40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Q2" s="36">
        <v>5</v>
      </c>
      <c r="R2" s="33">
        <f>COUNTIF(Q10:Q35,5)</f>
        <v>0</v>
      </c>
    </row>
    <row r="3" spans="1:31" ht="21" x14ac:dyDescent="0.35"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Q3" s="36">
        <v>4</v>
      </c>
      <c r="R3" s="33">
        <f>COUNTIF(Q10:Q35,4)</f>
        <v>4</v>
      </c>
    </row>
    <row r="4" spans="1:31" ht="21" x14ac:dyDescent="0.35"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Q4" s="36">
        <v>3</v>
      </c>
      <c r="R4" s="33">
        <f>COUNTIF(Q10:Q37,3)</f>
        <v>18</v>
      </c>
    </row>
    <row r="5" spans="1:31" ht="21.75" thickBot="1" x14ac:dyDescent="0.4">
      <c r="Q5" s="36">
        <v>2</v>
      </c>
      <c r="R5" s="33">
        <f>COUNTIF(Q10:Q38,2)</f>
        <v>4</v>
      </c>
    </row>
    <row r="6" spans="1:31" ht="29.25" thickBot="1" x14ac:dyDescent="0.5">
      <c r="D6" s="62"/>
      <c r="E6" s="61"/>
      <c r="F6" s="61"/>
      <c r="G6" s="61"/>
      <c r="H6" s="61"/>
      <c r="I6" s="61"/>
      <c r="J6" s="61"/>
      <c r="K6" s="61"/>
      <c r="L6" s="61"/>
      <c r="M6" s="61"/>
      <c r="N6" s="61"/>
      <c r="O6" s="160">
        <v>13</v>
      </c>
    </row>
    <row r="7" spans="1:31" x14ac:dyDescent="0.25"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</row>
    <row r="9" spans="1:31" ht="56.25" x14ac:dyDescent="0.25">
      <c r="A9" s="57" t="s">
        <v>29</v>
      </c>
      <c r="B9" s="19">
        <v>1</v>
      </c>
      <c r="C9" s="19">
        <v>2</v>
      </c>
      <c r="D9" s="19">
        <v>3</v>
      </c>
      <c r="E9" s="19">
        <v>4</v>
      </c>
      <c r="F9" s="19">
        <v>5</v>
      </c>
      <c r="G9" s="19">
        <v>6</v>
      </c>
      <c r="H9" s="19">
        <v>7</v>
      </c>
      <c r="I9" s="19">
        <v>8</v>
      </c>
      <c r="J9" s="19">
        <v>9</v>
      </c>
      <c r="K9" s="19">
        <v>10</v>
      </c>
      <c r="L9" s="19">
        <v>11</v>
      </c>
      <c r="M9" s="19">
        <v>12</v>
      </c>
      <c r="N9" s="19">
        <v>13</v>
      </c>
      <c r="O9" s="55" t="s">
        <v>25</v>
      </c>
      <c r="P9" s="55" t="s">
        <v>19</v>
      </c>
      <c r="Q9" s="55" t="s">
        <v>27</v>
      </c>
      <c r="R9" s="55" t="s">
        <v>28</v>
      </c>
      <c r="S9" s="55" t="s">
        <v>23</v>
      </c>
      <c r="T9" s="42" t="s">
        <v>24</v>
      </c>
      <c r="U9" s="54" t="s">
        <v>26</v>
      </c>
      <c r="V9" s="17" t="e">
        <f>#REF!</f>
        <v>#REF!</v>
      </c>
      <c r="W9" s="18">
        <f t="shared" ref="W9:W34" si="0">P10</f>
        <v>0.92307692307692313</v>
      </c>
      <c r="X9" s="17"/>
      <c r="Y9" s="17"/>
      <c r="Z9" s="29"/>
      <c r="AA9" s="29"/>
      <c r="AB9" s="29"/>
      <c r="AC9" s="29"/>
      <c r="AD9" s="29"/>
      <c r="AE9" s="29"/>
    </row>
    <row r="10" spans="1:31" ht="15.75" x14ac:dyDescent="0.25">
      <c r="A10" s="58">
        <v>90001</v>
      </c>
      <c r="B10" s="56">
        <v>1</v>
      </c>
      <c r="C10" s="56">
        <v>1</v>
      </c>
      <c r="D10" s="56">
        <v>1</v>
      </c>
      <c r="E10" s="56">
        <v>1</v>
      </c>
      <c r="F10" s="56">
        <v>1</v>
      </c>
      <c r="G10" s="56">
        <v>1</v>
      </c>
      <c r="H10" s="56"/>
      <c r="I10" s="56">
        <v>1</v>
      </c>
      <c r="J10" s="56">
        <v>1</v>
      </c>
      <c r="K10" s="56">
        <v>1</v>
      </c>
      <c r="L10" s="56">
        <v>1</v>
      </c>
      <c r="M10" s="56">
        <v>1</v>
      </c>
      <c r="N10" s="56">
        <v>1</v>
      </c>
      <c r="O10" s="27">
        <f t="shared" ref="O10:O26" si="1">COUNTIF(B10:N10,"1")</f>
        <v>12</v>
      </c>
      <c r="P10" s="28">
        <f>O10/$O$6</f>
        <v>0.92307692307692313</v>
      </c>
      <c r="Q10" s="30">
        <v>4</v>
      </c>
      <c r="R10" s="56">
        <v>5</v>
      </c>
      <c r="S10" s="53" t="str">
        <f>IF(Q10=R10,"подтвердил",IF(Q10&gt;R10,"повысил","понизил"))</f>
        <v>понизил</v>
      </c>
      <c r="T10" s="39">
        <f t="shared" ref="T10:T35" si="2">Q10-R10</f>
        <v>-1</v>
      </c>
      <c r="U10" s="38"/>
      <c r="V10" s="17" t="e">
        <f>#REF!</f>
        <v>#REF!</v>
      </c>
      <c r="W10" s="18">
        <f t="shared" si="0"/>
        <v>0.92307692307692313</v>
      </c>
      <c r="X10" s="17"/>
      <c r="Y10" s="17"/>
      <c r="Z10" s="29"/>
      <c r="AA10" s="29"/>
      <c r="AB10" s="29"/>
      <c r="AC10" s="29"/>
      <c r="AD10" s="29"/>
      <c r="AE10" s="29"/>
    </row>
    <row r="11" spans="1:31" ht="15.75" x14ac:dyDescent="0.25">
      <c r="A11" s="58">
        <v>90002</v>
      </c>
      <c r="B11" s="56">
        <v>1</v>
      </c>
      <c r="C11" s="56">
        <v>1</v>
      </c>
      <c r="D11" s="56">
        <v>1</v>
      </c>
      <c r="E11" s="56">
        <v>1</v>
      </c>
      <c r="F11" s="56">
        <v>1</v>
      </c>
      <c r="G11" s="56">
        <v>1</v>
      </c>
      <c r="H11" s="56">
        <v>1</v>
      </c>
      <c r="I11" s="56">
        <v>1</v>
      </c>
      <c r="J11" s="56"/>
      <c r="K11" s="56">
        <v>1</v>
      </c>
      <c r="L11" s="56">
        <v>1</v>
      </c>
      <c r="M11" s="56">
        <v>1</v>
      </c>
      <c r="N11" s="56">
        <v>1</v>
      </c>
      <c r="O11" s="27">
        <f t="shared" si="1"/>
        <v>12</v>
      </c>
      <c r="P11" s="28">
        <f t="shared" ref="P11:P35" si="3">O11/$O$6</f>
        <v>0.92307692307692313</v>
      </c>
      <c r="Q11" s="30">
        <v>4</v>
      </c>
      <c r="R11" s="56">
        <v>4</v>
      </c>
      <c r="S11" s="53" t="str">
        <f t="shared" ref="S11:S35" si="4">IF(Q11=R11,"подтвердил",IF(Q11&gt;R11,"повысил","понизил"))</f>
        <v>подтвердил</v>
      </c>
      <c r="T11" s="39">
        <f t="shared" si="2"/>
        <v>0</v>
      </c>
      <c r="U11" s="38"/>
      <c r="V11" s="17" t="e">
        <f>#REF!</f>
        <v>#REF!</v>
      </c>
      <c r="W11" s="18">
        <f t="shared" si="0"/>
        <v>0.61538461538461542</v>
      </c>
      <c r="X11" s="17"/>
      <c r="Y11" s="17"/>
      <c r="Z11" s="29"/>
      <c r="AA11" s="29"/>
      <c r="AB11" s="29"/>
      <c r="AC11" s="29"/>
      <c r="AD11" s="29"/>
      <c r="AE11" s="29"/>
    </row>
    <row r="12" spans="1:31" ht="15.75" x14ac:dyDescent="0.25">
      <c r="A12" s="58">
        <v>90004</v>
      </c>
      <c r="B12" s="56">
        <v>1</v>
      </c>
      <c r="C12" s="56">
        <v>1</v>
      </c>
      <c r="D12" s="56">
        <v>1</v>
      </c>
      <c r="E12" s="56">
        <v>1</v>
      </c>
      <c r="F12" s="56">
        <v>1</v>
      </c>
      <c r="G12" s="56">
        <v>0</v>
      </c>
      <c r="H12" s="56"/>
      <c r="I12" s="56">
        <v>1</v>
      </c>
      <c r="J12" s="56">
        <v>1</v>
      </c>
      <c r="K12" s="56"/>
      <c r="L12" s="56">
        <v>1</v>
      </c>
      <c r="M12" s="56"/>
      <c r="N12" s="56"/>
      <c r="O12" s="27">
        <f t="shared" si="1"/>
        <v>8</v>
      </c>
      <c r="P12" s="28">
        <f t="shared" si="3"/>
        <v>0.61538461538461542</v>
      </c>
      <c r="Q12" s="30">
        <v>3</v>
      </c>
      <c r="R12" s="56">
        <v>4</v>
      </c>
      <c r="S12" s="53" t="str">
        <f t="shared" si="4"/>
        <v>понизил</v>
      </c>
      <c r="T12" s="39">
        <f t="shared" si="2"/>
        <v>-1</v>
      </c>
      <c r="U12" s="38"/>
      <c r="V12" s="17" t="e">
        <f>#REF!</f>
        <v>#REF!</v>
      </c>
      <c r="W12" s="18">
        <f t="shared" si="0"/>
        <v>0.61538461538461542</v>
      </c>
      <c r="X12" s="17"/>
      <c r="Y12" s="17"/>
      <c r="Z12" s="29"/>
      <c r="AA12" s="29"/>
      <c r="AB12" s="29"/>
      <c r="AC12" s="29"/>
      <c r="AD12" s="29"/>
      <c r="AE12" s="29"/>
    </row>
    <row r="13" spans="1:31" ht="15.75" x14ac:dyDescent="0.25">
      <c r="A13" s="58">
        <v>90005</v>
      </c>
      <c r="B13" s="56">
        <v>1</v>
      </c>
      <c r="C13" s="56"/>
      <c r="D13" s="56">
        <v>1</v>
      </c>
      <c r="E13" s="56"/>
      <c r="F13" s="56">
        <v>1</v>
      </c>
      <c r="G13" s="56">
        <v>0</v>
      </c>
      <c r="H13" s="56">
        <v>1</v>
      </c>
      <c r="I13" s="56">
        <v>1</v>
      </c>
      <c r="J13" s="56">
        <v>1</v>
      </c>
      <c r="K13" s="56">
        <v>0</v>
      </c>
      <c r="L13" s="56">
        <v>1</v>
      </c>
      <c r="M13" s="56">
        <v>0</v>
      </c>
      <c r="N13" s="56">
        <v>1</v>
      </c>
      <c r="O13" s="27">
        <f t="shared" si="1"/>
        <v>8</v>
      </c>
      <c r="P13" s="28">
        <f t="shared" si="3"/>
        <v>0.61538461538461542</v>
      </c>
      <c r="Q13" s="30">
        <v>3</v>
      </c>
      <c r="R13" s="56">
        <v>5</v>
      </c>
      <c r="S13" s="53" t="str">
        <f t="shared" si="4"/>
        <v>понизил</v>
      </c>
      <c r="T13" s="39">
        <f t="shared" si="2"/>
        <v>-2</v>
      </c>
      <c r="U13" s="38" t="s">
        <v>58</v>
      </c>
      <c r="V13" s="17" t="e">
        <f>#REF!</f>
        <v>#REF!</v>
      </c>
      <c r="W13" s="18">
        <f t="shared" si="0"/>
        <v>7.6923076923076927E-2</v>
      </c>
      <c r="X13" s="17"/>
      <c r="Y13" s="17"/>
      <c r="Z13" s="29"/>
      <c r="AA13" s="29"/>
      <c r="AB13" s="29"/>
      <c r="AC13" s="29"/>
      <c r="AD13" s="29"/>
      <c r="AE13" s="29"/>
    </row>
    <row r="14" spans="1:31" ht="15.75" x14ac:dyDescent="0.25">
      <c r="A14" s="58">
        <v>90006</v>
      </c>
      <c r="B14" s="56"/>
      <c r="C14" s="56"/>
      <c r="D14" s="56"/>
      <c r="E14" s="56">
        <v>0</v>
      </c>
      <c r="F14" s="56">
        <v>0</v>
      </c>
      <c r="G14" s="56">
        <v>0</v>
      </c>
      <c r="H14" s="56">
        <v>0</v>
      </c>
      <c r="I14" s="56">
        <v>1</v>
      </c>
      <c r="J14" s="56">
        <v>0</v>
      </c>
      <c r="K14" s="56">
        <v>0</v>
      </c>
      <c r="L14" s="56">
        <v>0</v>
      </c>
      <c r="M14" s="56">
        <v>0</v>
      </c>
      <c r="N14" s="56">
        <v>0</v>
      </c>
      <c r="O14" s="27">
        <f t="shared" si="1"/>
        <v>1</v>
      </c>
      <c r="P14" s="28">
        <f t="shared" si="3"/>
        <v>7.6923076923076927E-2</v>
      </c>
      <c r="Q14" s="30">
        <v>2</v>
      </c>
      <c r="R14" s="56">
        <v>4</v>
      </c>
      <c r="S14" s="53" t="str">
        <f t="shared" si="4"/>
        <v>понизил</v>
      </c>
      <c r="T14" s="39">
        <f t="shared" si="2"/>
        <v>-2</v>
      </c>
      <c r="U14" s="38" t="s">
        <v>58</v>
      </c>
      <c r="V14" s="17" t="e">
        <f>#REF!</f>
        <v>#REF!</v>
      </c>
      <c r="W14" s="18">
        <f t="shared" si="0"/>
        <v>0.15384615384615385</v>
      </c>
      <c r="X14" s="17"/>
      <c r="Y14" s="17"/>
      <c r="Z14" s="29"/>
      <c r="AA14" s="29"/>
      <c r="AB14" s="29"/>
      <c r="AC14" s="29"/>
      <c r="AD14" s="29"/>
      <c r="AE14" s="29"/>
    </row>
    <row r="15" spans="1:31" ht="15.75" x14ac:dyDescent="0.25">
      <c r="A15" s="58">
        <v>90007</v>
      </c>
      <c r="B15" s="56"/>
      <c r="C15" s="56"/>
      <c r="D15" s="56"/>
      <c r="E15" s="56">
        <v>0</v>
      </c>
      <c r="F15" s="56">
        <v>0</v>
      </c>
      <c r="G15" s="56">
        <v>0</v>
      </c>
      <c r="H15" s="56">
        <v>0</v>
      </c>
      <c r="I15" s="56">
        <v>1</v>
      </c>
      <c r="J15" s="56">
        <v>0</v>
      </c>
      <c r="K15" s="56">
        <v>0</v>
      </c>
      <c r="L15" s="56">
        <v>0</v>
      </c>
      <c r="M15" s="56">
        <v>0</v>
      </c>
      <c r="N15" s="56">
        <v>1</v>
      </c>
      <c r="O15" s="27">
        <f t="shared" si="1"/>
        <v>2</v>
      </c>
      <c r="P15" s="28">
        <f t="shared" si="3"/>
        <v>0.15384615384615385</v>
      </c>
      <c r="Q15" s="30">
        <v>2</v>
      </c>
      <c r="R15" s="56">
        <v>3</v>
      </c>
      <c r="S15" s="53" t="str">
        <f t="shared" si="4"/>
        <v>понизил</v>
      </c>
      <c r="T15" s="39">
        <f t="shared" si="2"/>
        <v>-1</v>
      </c>
      <c r="U15" s="38"/>
      <c r="V15" s="17" t="e">
        <f>#REF!</f>
        <v>#REF!</v>
      </c>
      <c r="W15" s="18">
        <f t="shared" si="0"/>
        <v>0.69230769230769229</v>
      </c>
      <c r="X15" s="17"/>
      <c r="Y15" s="17"/>
      <c r="Z15" s="29"/>
      <c r="AA15" s="29"/>
      <c r="AB15" s="29"/>
      <c r="AC15" s="29"/>
      <c r="AD15" s="29"/>
      <c r="AE15" s="29"/>
    </row>
    <row r="16" spans="1:31" ht="15.75" x14ac:dyDescent="0.25">
      <c r="A16" s="58">
        <v>90008</v>
      </c>
      <c r="B16" s="56">
        <v>1</v>
      </c>
      <c r="C16" s="56">
        <v>1</v>
      </c>
      <c r="D16" s="56">
        <v>1</v>
      </c>
      <c r="E16" s="56">
        <v>1</v>
      </c>
      <c r="F16" s="56">
        <v>0</v>
      </c>
      <c r="G16" s="56">
        <v>1</v>
      </c>
      <c r="H16" s="56">
        <v>0</v>
      </c>
      <c r="I16" s="56">
        <v>1</v>
      </c>
      <c r="J16" s="56">
        <v>1</v>
      </c>
      <c r="K16" s="56">
        <v>1</v>
      </c>
      <c r="L16" s="56">
        <v>1</v>
      </c>
      <c r="M16" s="56">
        <v>0</v>
      </c>
      <c r="N16" s="56">
        <v>0</v>
      </c>
      <c r="O16" s="27">
        <f t="shared" si="1"/>
        <v>9</v>
      </c>
      <c r="P16" s="28">
        <f t="shared" si="3"/>
        <v>0.69230769230769229</v>
      </c>
      <c r="Q16" s="30">
        <v>3</v>
      </c>
      <c r="R16" s="56">
        <v>4</v>
      </c>
      <c r="S16" s="53" t="str">
        <f t="shared" si="4"/>
        <v>понизил</v>
      </c>
      <c r="T16" s="39">
        <f t="shared" si="2"/>
        <v>-1</v>
      </c>
      <c r="U16" s="38"/>
      <c r="V16" s="17" t="e">
        <f>#REF!</f>
        <v>#REF!</v>
      </c>
      <c r="W16" s="18">
        <f t="shared" si="0"/>
        <v>0.53846153846153844</v>
      </c>
      <c r="X16" s="17"/>
      <c r="Y16" s="17"/>
      <c r="Z16" s="29"/>
      <c r="AA16" s="29"/>
      <c r="AB16" s="29"/>
      <c r="AC16" s="29"/>
      <c r="AD16" s="29"/>
      <c r="AE16" s="29"/>
    </row>
    <row r="17" spans="1:31" ht="15.75" x14ac:dyDescent="0.25">
      <c r="A17" s="58">
        <v>90010</v>
      </c>
      <c r="B17" s="56">
        <v>1</v>
      </c>
      <c r="C17" s="56"/>
      <c r="D17" s="56">
        <v>1</v>
      </c>
      <c r="E17" s="56">
        <v>0</v>
      </c>
      <c r="F17" s="56">
        <v>1</v>
      </c>
      <c r="G17" s="56">
        <v>0</v>
      </c>
      <c r="H17" s="56">
        <v>1</v>
      </c>
      <c r="I17" s="56">
        <v>1</v>
      </c>
      <c r="J17" s="56">
        <v>1</v>
      </c>
      <c r="K17" s="56">
        <v>0</v>
      </c>
      <c r="L17" s="56">
        <v>0</v>
      </c>
      <c r="M17" s="56">
        <v>0</v>
      </c>
      <c r="N17" s="56">
        <v>1</v>
      </c>
      <c r="O17" s="27">
        <f t="shared" si="1"/>
        <v>7</v>
      </c>
      <c r="P17" s="28">
        <f t="shared" si="3"/>
        <v>0.53846153846153844</v>
      </c>
      <c r="Q17" s="30">
        <v>3</v>
      </c>
      <c r="R17" s="56">
        <v>5</v>
      </c>
      <c r="S17" s="53" t="str">
        <f t="shared" si="4"/>
        <v>понизил</v>
      </c>
      <c r="T17" s="39">
        <f t="shared" si="2"/>
        <v>-2</v>
      </c>
      <c r="U17" s="38" t="s">
        <v>58</v>
      </c>
      <c r="V17" s="17" t="e">
        <f>#REF!</f>
        <v>#REF!</v>
      </c>
      <c r="W17" s="18">
        <f t="shared" si="0"/>
        <v>0.69230769230769229</v>
      </c>
      <c r="X17" s="17"/>
      <c r="Y17" s="17"/>
      <c r="Z17" s="29"/>
      <c r="AA17" s="29"/>
      <c r="AB17" s="29"/>
      <c r="AC17" s="29"/>
      <c r="AD17" s="29"/>
      <c r="AE17" s="29"/>
    </row>
    <row r="18" spans="1:31" ht="15.75" x14ac:dyDescent="0.25">
      <c r="A18" s="58">
        <v>90011</v>
      </c>
      <c r="B18" s="56">
        <v>1</v>
      </c>
      <c r="C18" s="56">
        <v>1</v>
      </c>
      <c r="D18" s="56">
        <v>1</v>
      </c>
      <c r="E18" s="56">
        <v>0</v>
      </c>
      <c r="F18" s="56">
        <v>1</v>
      </c>
      <c r="G18" s="56">
        <v>0</v>
      </c>
      <c r="H18" s="56">
        <v>0</v>
      </c>
      <c r="I18" s="56">
        <v>1</v>
      </c>
      <c r="J18" s="56">
        <v>1</v>
      </c>
      <c r="K18" s="56">
        <v>1</v>
      </c>
      <c r="L18" s="56">
        <v>1</v>
      </c>
      <c r="M18" s="56">
        <v>1</v>
      </c>
      <c r="N18" s="56">
        <v>0</v>
      </c>
      <c r="O18" s="27">
        <f t="shared" si="1"/>
        <v>9</v>
      </c>
      <c r="P18" s="28">
        <f t="shared" si="3"/>
        <v>0.69230769230769229</v>
      </c>
      <c r="Q18" s="30">
        <v>3</v>
      </c>
      <c r="R18" s="56">
        <v>4</v>
      </c>
      <c r="S18" s="53" t="str">
        <f t="shared" si="4"/>
        <v>понизил</v>
      </c>
      <c r="T18" s="39">
        <f t="shared" si="2"/>
        <v>-1</v>
      </c>
      <c r="U18" s="38"/>
      <c r="V18" s="17" t="e">
        <f>#REF!</f>
        <v>#REF!</v>
      </c>
      <c r="W18" s="18">
        <f t="shared" si="0"/>
        <v>0.76923076923076927</v>
      </c>
      <c r="X18" s="17"/>
      <c r="Y18" s="17"/>
      <c r="Z18" s="29"/>
      <c r="AA18" s="29"/>
      <c r="AB18" s="29"/>
      <c r="AC18" s="29"/>
      <c r="AD18" s="29"/>
      <c r="AE18" s="29"/>
    </row>
    <row r="19" spans="1:31" ht="15.75" x14ac:dyDescent="0.25">
      <c r="A19" s="58">
        <v>90012</v>
      </c>
      <c r="B19" s="56">
        <v>1</v>
      </c>
      <c r="C19" s="56">
        <v>1</v>
      </c>
      <c r="D19" s="56">
        <v>1</v>
      </c>
      <c r="E19" s="56">
        <v>1</v>
      </c>
      <c r="F19" s="56">
        <v>1</v>
      </c>
      <c r="G19" s="56">
        <v>1</v>
      </c>
      <c r="H19" s="56">
        <v>0</v>
      </c>
      <c r="I19" s="56">
        <v>0</v>
      </c>
      <c r="J19" s="56">
        <v>1</v>
      </c>
      <c r="K19" s="56">
        <v>1</v>
      </c>
      <c r="L19" s="56">
        <v>1</v>
      </c>
      <c r="M19" s="56">
        <v>0</v>
      </c>
      <c r="N19" s="56">
        <v>1</v>
      </c>
      <c r="O19" s="27">
        <f t="shared" si="1"/>
        <v>10</v>
      </c>
      <c r="P19" s="28">
        <f t="shared" si="3"/>
        <v>0.76923076923076927</v>
      </c>
      <c r="Q19" s="30">
        <v>3</v>
      </c>
      <c r="R19" s="56">
        <v>4</v>
      </c>
      <c r="S19" s="53" t="str">
        <f t="shared" si="4"/>
        <v>понизил</v>
      </c>
      <c r="T19" s="39">
        <f t="shared" si="2"/>
        <v>-1</v>
      </c>
      <c r="U19" s="38"/>
      <c r="V19" s="17" t="e">
        <f>#REF!</f>
        <v>#REF!</v>
      </c>
      <c r="W19" s="18">
        <f t="shared" si="0"/>
        <v>0.76923076923076927</v>
      </c>
      <c r="X19" s="17"/>
      <c r="Y19" s="17"/>
      <c r="Z19" s="29"/>
      <c r="AA19" s="29"/>
      <c r="AB19" s="29"/>
      <c r="AC19" s="29"/>
      <c r="AD19" s="29"/>
      <c r="AE19" s="29"/>
    </row>
    <row r="20" spans="1:31" ht="15.75" x14ac:dyDescent="0.25">
      <c r="A20" s="58">
        <v>90013</v>
      </c>
      <c r="B20" s="56">
        <v>1</v>
      </c>
      <c r="C20" s="56">
        <v>1</v>
      </c>
      <c r="D20" s="56">
        <v>1</v>
      </c>
      <c r="E20" s="56">
        <v>1</v>
      </c>
      <c r="F20" s="56">
        <v>0</v>
      </c>
      <c r="G20" s="56">
        <v>0</v>
      </c>
      <c r="H20" s="56">
        <v>1</v>
      </c>
      <c r="I20" s="56">
        <v>1</v>
      </c>
      <c r="J20" s="56">
        <v>1</v>
      </c>
      <c r="K20" s="56">
        <v>0</v>
      </c>
      <c r="L20" s="56">
        <v>1</v>
      </c>
      <c r="M20" s="56">
        <v>1</v>
      </c>
      <c r="N20" s="56">
        <v>1</v>
      </c>
      <c r="O20" s="27">
        <f t="shared" si="1"/>
        <v>10</v>
      </c>
      <c r="P20" s="28">
        <f t="shared" si="3"/>
        <v>0.76923076923076927</v>
      </c>
      <c r="Q20" s="30">
        <v>3</v>
      </c>
      <c r="R20" s="56">
        <v>4</v>
      </c>
      <c r="S20" s="53" t="str">
        <f t="shared" si="4"/>
        <v>понизил</v>
      </c>
      <c r="T20" s="39">
        <f t="shared" si="2"/>
        <v>-1</v>
      </c>
      <c r="U20" s="38"/>
      <c r="V20" s="17" t="e">
        <f>#REF!</f>
        <v>#REF!</v>
      </c>
      <c r="W20" s="18">
        <f t="shared" si="0"/>
        <v>0.61538461538461542</v>
      </c>
      <c r="X20" s="17"/>
      <c r="Y20" s="17"/>
      <c r="Z20" s="29"/>
      <c r="AA20" s="29"/>
      <c r="AB20" s="29"/>
      <c r="AC20" s="29"/>
      <c r="AD20" s="29"/>
      <c r="AE20" s="29"/>
    </row>
    <row r="21" spans="1:31" ht="15.75" x14ac:dyDescent="0.25">
      <c r="A21" s="58">
        <v>90014</v>
      </c>
      <c r="B21" s="56">
        <v>1</v>
      </c>
      <c r="C21" s="56">
        <v>1</v>
      </c>
      <c r="D21" s="56">
        <v>1</v>
      </c>
      <c r="E21" s="56">
        <v>1</v>
      </c>
      <c r="F21" s="56">
        <v>1</v>
      </c>
      <c r="G21" s="56">
        <v>0</v>
      </c>
      <c r="H21" s="56">
        <v>0</v>
      </c>
      <c r="I21" s="56">
        <v>1</v>
      </c>
      <c r="J21" s="56">
        <v>1</v>
      </c>
      <c r="K21" s="56">
        <v>1</v>
      </c>
      <c r="L21" s="56">
        <v>0</v>
      </c>
      <c r="M21" s="56">
        <v>0</v>
      </c>
      <c r="N21" s="56">
        <v>0</v>
      </c>
      <c r="O21" s="27">
        <f t="shared" si="1"/>
        <v>8</v>
      </c>
      <c r="P21" s="28">
        <f t="shared" si="3"/>
        <v>0.61538461538461542</v>
      </c>
      <c r="Q21" s="30">
        <v>3</v>
      </c>
      <c r="R21" s="56">
        <v>4</v>
      </c>
      <c r="S21" s="53" t="str">
        <f t="shared" si="4"/>
        <v>понизил</v>
      </c>
      <c r="T21" s="39">
        <f t="shared" si="2"/>
        <v>-1</v>
      </c>
      <c r="U21" s="38"/>
      <c r="V21" s="17" t="e">
        <f>#REF!</f>
        <v>#REF!</v>
      </c>
      <c r="W21" s="18">
        <f t="shared" si="0"/>
        <v>1</v>
      </c>
      <c r="X21" s="17"/>
      <c r="Y21" s="17"/>
      <c r="Z21" s="29"/>
      <c r="AA21" s="29"/>
      <c r="AB21" s="29"/>
      <c r="AC21" s="29"/>
      <c r="AD21" s="29"/>
      <c r="AE21" s="29"/>
    </row>
    <row r="22" spans="1:31" ht="15.75" x14ac:dyDescent="0.25">
      <c r="A22" s="58">
        <v>90015</v>
      </c>
      <c r="B22" s="56">
        <v>1</v>
      </c>
      <c r="C22" s="56">
        <v>1</v>
      </c>
      <c r="D22" s="56">
        <v>1</v>
      </c>
      <c r="E22" s="56">
        <v>1</v>
      </c>
      <c r="F22" s="56">
        <v>1</v>
      </c>
      <c r="G22" s="56">
        <v>1</v>
      </c>
      <c r="H22" s="56">
        <v>1</v>
      </c>
      <c r="I22" s="56">
        <v>1</v>
      </c>
      <c r="J22" s="56">
        <v>1</v>
      </c>
      <c r="K22" s="56">
        <v>1</v>
      </c>
      <c r="L22" s="56">
        <v>1</v>
      </c>
      <c r="M22" s="56">
        <v>1</v>
      </c>
      <c r="N22" s="56">
        <v>1</v>
      </c>
      <c r="O22" s="27">
        <f t="shared" si="1"/>
        <v>13</v>
      </c>
      <c r="P22" s="28">
        <f t="shared" si="3"/>
        <v>1</v>
      </c>
      <c r="Q22" s="30">
        <v>4</v>
      </c>
      <c r="R22" s="56">
        <v>5</v>
      </c>
      <c r="S22" s="53" t="str">
        <f t="shared" si="4"/>
        <v>понизил</v>
      </c>
      <c r="T22" s="39">
        <f t="shared" si="2"/>
        <v>-1</v>
      </c>
      <c r="U22" s="38"/>
      <c r="V22" s="17" t="e">
        <f>#REF!</f>
        <v>#REF!</v>
      </c>
      <c r="W22" s="18">
        <f t="shared" si="0"/>
        <v>0.53846153846153844</v>
      </c>
      <c r="X22" s="17"/>
      <c r="Y22" s="17"/>
      <c r="Z22" s="29"/>
      <c r="AA22" s="29"/>
      <c r="AB22" s="29"/>
      <c r="AC22" s="29"/>
      <c r="AD22" s="29"/>
      <c r="AE22" s="29"/>
    </row>
    <row r="23" spans="1:31" ht="15.75" x14ac:dyDescent="0.25">
      <c r="A23" s="58">
        <v>90017</v>
      </c>
      <c r="B23" s="56">
        <v>1</v>
      </c>
      <c r="C23" s="56">
        <v>1</v>
      </c>
      <c r="D23" s="56">
        <v>1</v>
      </c>
      <c r="E23" s="56">
        <v>0</v>
      </c>
      <c r="F23" s="56">
        <v>1</v>
      </c>
      <c r="G23" s="56">
        <v>0</v>
      </c>
      <c r="H23" s="56">
        <v>0</v>
      </c>
      <c r="I23" s="56">
        <v>1</v>
      </c>
      <c r="J23" s="56">
        <v>1</v>
      </c>
      <c r="K23" s="56">
        <v>1</v>
      </c>
      <c r="L23" s="56">
        <v>0</v>
      </c>
      <c r="M23" s="56">
        <v>0</v>
      </c>
      <c r="N23" s="56">
        <v>0</v>
      </c>
      <c r="O23" s="27">
        <f t="shared" si="1"/>
        <v>7</v>
      </c>
      <c r="P23" s="28">
        <f t="shared" si="3"/>
        <v>0.53846153846153844</v>
      </c>
      <c r="Q23" s="30">
        <v>3</v>
      </c>
      <c r="R23" s="56">
        <v>4</v>
      </c>
      <c r="S23" s="53" t="str">
        <f t="shared" si="4"/>
        <v>понизил</v>
      </c>
      <c r="T23" s="39">
        <f t="shared" si="2"/>
        <v>-1</v>
      </c>
      <c r="U23" s="38"/>
      <c r="V23" s="17" t="e">
        <f>#REF!</f>
        <v>#REF!</v>
      </c>
      <c r="W23" s="18">
        <f t="shared" si="0"/>
        <v>0.61538461538461542</v>
      </c>
      <c r="X23" s="17"/>
      <c r="Y23" s="17"/>
      <c r="Z23" s="29"/>
      <c r="AA23" s="29"/>
      <c r="AB23" s="29"/>
      <c r="AC23" s="29"/>
      <c r="AD23" s="29"/>
      <c r="AE23" s="29"/>
    </row>
    <row r="24" spans="1:31" ht="15.75" x14ac:dyDescent="0.25">
      <c r="A24" s="58">
        <v>90018</v>
      </c>
      <c r="B24" s="56">
        <v>1</v>
      </c>
      <c r="C24" s="56">
        <v>1</v>
      </c>
      <c r="D24" s="56">
        <v>1</v>
      </c>
      <c r="E24" s="56">
        <v>0</v>
      </c>
      <c r="F24" s="56">
        <v>1</v>
      </c>
      <c r="G24" s="56">
        <v>0</v>
      </c>
      <c r="H24" s="56">
        <v>0</v>
      </c>
      <c r="I24" s="56">
        <v>1</v>
      </c>
      <c r="J24" s="56">
        <v>1</v>
      </c>
      <c r="K24" s="56">
        <v>1</v>
      </c>
      <c r="L24" s="56">
        <v>0</v>
      </c>
      <c r="M24" s="56">
        <v>0</v>
      </c>
      <c r="N24" s="56">
        <v>1</v>
      </c>
      <c r="O24" s="27">
        <f t="shared" si="1"/>
        <v>8</v>
      </c>
      <c r="P24" s="28">
        <f t="shared" si="3"/>
        <v>0.61538461538461542</v>
      </c>
      <c r="Q24" s="30">
        <v>3</v>
      </c>
      <c r="R24" s="56">
        <v>4</v>
      </c>
      <c r="S24" s="53" t="str">
        <f t="shared" si="4"/>
        <v>понизил</v>
      </c>
      <c r="T24" s="39">
        <f t="shared" si="2"/>
        <v>-1</v>
      </c>
      <c r="U24" s="38"/>
      <c r="V24" s="17" t="e">
        <f>#REF!</f>
        <v>#REF!</v>
      </c>
      <c r="W24" s="18">
        <f t="shared" si="0"/>
        <v>0.38461538461538464</v>
      </c>
      <c r="X24" s="17"/>
      <c r="Y24" s="17"/>
      <c r="Z24" s="29"/>
      <c r="AA24" s="29"/>
      <c r="AB24" s="29"/>
      <c r="AC24" s="29"/>
      <c r="AD24" s="29"/>
      <c r="AE24" s="29"/>
    </row>
    <row r="25" spans="1:31" ht="15.75" x14ac:dyDescent="0.25">
      <c r="A25" s="58">
        <v>90021</v>
      </c>
      <c r="B25" s="56">
        <v>1</v>
      </c>
      <c r="C25" s="56">
        <v>1</v>
      </c>
      <c r="D25" s="56"/>
      <c r="E25" s="56">
        <v>0</v>
      </c>
      <c r="F25" s="56">
        <v>1</v>
      </c>
      <c r="G25" s="56">
        <v>0</v>
      </c>
      <c r="H25" s="56">
        <v>0</v>
      </c>
      <c r="I25" s="56">
        <v>1</v>
      </c>
      <c r="J25" s="56">
        <v>1</v>
      </c>
      <c r="K25" s="56">
        <v>0</v>
      </c>
      <c r="L25" s="56">
        <v>0</v>
      </c>
      <c r="M25" s="56">
        <v>0</v>
      </c>
      <c r="N25" s="56">
        <v>0</v>
      </c>
      <c r="O25" s="27">
        <f t="shared" si="1"/>
        <v>5</v>
      </c>
      <c r="P25" s="28">
        <f t="shared" si="3"/>
        <v>0.38461538461538464</v>
      </c>
      <c r="Q25" s="30">
        <v>2</v>
      </c>
      <c r="R25" s="56">
        <v>4</v>
      </c>
      <c r="S25" s="53" t="str">
        <f t="shared" si="4"/>
        <v>понизил</v>
      </c>
      <c r="T25" s="39">
        <f t="shared" si="2"/>
        <v>-2</v>
      </c>
      <c r="U25" s="38" t="s">
        <v>58</v>
      </c>
      <c r="V25" s="17" t="e">
        <f>#REF!</f>
        <v>#REF!</v>
      </c>
      <c r="W25" s="18">
        <f t="shared" si="0"/>
        <v>0.92307692307692313</v>
      </c>
      <c r="X25" s="17"/>
      <c r="Y25" s="17"/>
      <c r="Z25" s="29"/>
      <c r="AA25" s="29"/>
      <c r="AB25" s="29"/>
      <c r="AC25" s="29"/>
      <c r="AD25" s="29"/>
      <c r="AE25" s="29"/>
    </row>
    <row r="26" spans="1:31" ht="15.75" x14ac:dyDescent="0.25">
      <c r="A26" s="58">
        <v>90022</v>
      </c>
      <c r="B26" s="56">
        <v>1</v>
      </c>
      <c r="C26" s="56">
        <v>1</v>
      </c>
      <c r="D26" s="56">
        <v>1</v>
      </c>
      <c r="E26" s="56">
        <v>1</v>
      </c>
      <c r="F26" s="56">
        <v>1</v>
      </c>
      <c r="G26" s="56">
        <v>1</v>
      </c>
      <c r="H26" s="56">
        <v>1</v>
      </c>
      <c r="I26" s="56">
        <v>1</v>
      </c>
      <c r="J26" s="56">
        <v>1</v>
      </c>
      <c r="K26" s="56">
        <v>1</v>
      </c>
      <c r="L26" s="56">
        <v>1</v>
      </c>
      <c r="M26" s="56">
        <v>1</v>
      </c>
      <c r="N26" s="56">
        <v>0</v>
      </c>
      <c r="O26" s="27">
        <f t="shared" si="1"/>
        <v>12</v>
      </c>
      <c r="P26" s="28">
        <f t="shared" si="3"/>
        <v>0.92307692307692313</v>
      </c>
      <c r="Q26" s="30">
        <v>4</v>
      </c>
      <c r="R26" s="56">
        <v>4</v>
      </c>
      <c r="S26" s="53" t="str">
        <f t="shared" si="4"/>
        <v>подтвердил</v>
      </c>
      <c r="T26" s="39">
        <f t="shared" si="2"/>
        <v>0</v>
      </c>
      <c r="U26" s="38"/>
      <c r="V26" s="17" t="e">
        <f>#REF!</f>
        <v>#REF!</v>
      </c>
      <c r="W26" s="18">
        <f>P28</f>
        <v>0.46153846153846156</v>
      </c>
      <c r="X26" s="17"/>
      <c r="Y26" s="17"/>
      <c r="Z26" s="29"/>
      <c r="AA26" s="29"/>
      <c r="AB26" s="29"/>
      <c r="AC26" s="29"/>
      <c r="AD26" s="29"/>
      <c r="AE26" s="29"/>
    </row>
    <row r="27" spans="1:31" ht="15.75" x14ac:dyDescent="0.25">
      <c r="A27" s="58">
        <v>90023</v>
      </c>
      <c r="B27" s="56">
        <v>1</v>
      </c>
      <c r="C27" s="56">
        <v>1</v>
      </c>
      <c r="D27" s="56">
        <v>1</v>
      </c>
      <c r="E27" s="56">
        <v>1</v>
      </c>
      <c r="F27" s="56">
        <v>0</v>
      </c>
      <c r="G27" s="56">
        <v>1</v>
      </c>
      <c r="H27" s="56">
        <v>0</v>
      </c>
      <c r="I27" s="56">
        <v>1</v>
      </c>
      <c r="J27" s="56">
        <v>1</v>
      </c>
      <c r="K27" s="56">
        <v>1</v>
      </c>
      <c r="L27" s="56">
        <v>1</v>
      </c>
      <c r="M27" s="56">
        <v>0</v>
      </c>
      <c r="N27" s="56">
        <v>1</v>
      </c>
      <c r="O27" s="27">
        <v>10</v>
      </c>
      <c r="P27" s="28">
        <v>0.77</v>
      </c>
      <c r="Q27" s="30">
        <v>3</v>
      </c>
      <c r="R27" s="56">
        <v>5</v>
      </c>
      <c r="S27" s="53" t="str">
        <f t="shared" si="4"/>
        <v>понизил</v>
      </c>
      <c r="T27" s="39">
        <f t="shared" si="2"/>
        <v>-2</v>
      </c>
      <c r="U27" s="38" t="s">
        <v>58</v>
      </c>
      <c r="V27" s="17"/>
      <c r="W27" s="18"/>
      <c r="X27" s="17"/>
      <c r="Y27" s="17"/>
      <c r="Z27" s="29"/>
      <c r="AA27" s="29"/>
      <c r="AB27" s="29"/>
      <c r="AC27" s="29"/>
      <c r="AD27" s="29"/>
      <c r="AE27" s="29"/>
    </row>
    <row r="28" spans="1:31" ht="15.75" x14ac:dyDescent="0.25">
      <c r="A28" s="58">
        <v>90025</v>
      </c>
      <c r="B28" s="56"/>
      <c r="C28" s="56">
        <v>1</v>
      </c>
      <c r="D28" s="56">
        <v>1</v>
      </c>
      <c r="E28" s="56">
        <v>1</v>
      </c>
      <c r="F28" s="56">
        <v>0</v>
      </c>
      <c r="G28" s="56">
        <v>0</v>
      </c>
      <c r="H28" s="56">
        <v>0</v>
      </c>
      <c r="I28" s="56">
        <v>1</v>
      </c>
      <c r="J28" s="56">
        <v>1</v>
      </c>
      <c r="K28" s="56">
        <v>0</v>
      </c>
      <c r="L28" s="56">
        <v>1</v>
      </c>
      <c r="M28" s="56">
        <v>0</v>
      </c>
      <c r="N28" s="56">
        <v>0</v>
      </c>
      <c r="O28" s="27">
        <f t="shared" ref="O28:O35" si="5">COUNTIF(B28:N28,"1")</f>
        <v>6</v>
      </c>
      <c r="P28" s="28">
        <f t="shared" si="3"/>
        <v>0.46153846153846156</v>
      </c>
      <c r="Q28" s="30">
        <v>2</v>
      </c>
      <c r="R28" s="56">
        <v>4</v>
      </c>
      <c r="S28" s="53" t="str">
        <f t="shared" si="4"/>
        <v>понизил</v>
      </c>
      <c r="T28" s="39">
        <f t="shared" si="2"/>
        <v>-2</v>
      </c>
      <c r="U28" s="38" t="s">
        <v>58</v>
      </c>
      <c r="V28" s="17" t="e">
        <f>#REF!</f>
        <v>#REF!</v>
      </c>
      <c r="W28" s="18">
        <f t="shared" si="0"/>
        <v>0.61538461538461542</v>
      </c>
      <c r="X28" s="17"/>
      <c r="Y28" s="17"/>
      <c r="Z28" s="29"/>
      <c r="AA28" s="29"/>
      <c r="AB28" s="29"/>
      <c r="AC28" s="29"/>
      <c r="AD28" s="29"/>
      <c r="AE28" s="29"/>
    </row>
    <row r="29" spans="1:31" ht="15.75" x14ac:dyDescent="0.25">
      <c r="A29" s="58">
        <v>90026</v>
      </c>
      <c r="B29" s="56">
        <v>1</v>
      </c>
      <c r="C29" s="56">
        <v>1</v>
      </c>
      <c r="D29" s="56">
        <v>1</v>
      </c>
      <c r="E29" s="56">
        <v>1</v>
      </c>
      <c r="F29" s="56">
        <v>1</v>
      </c>
      <c r="G29" s="56">
        <v>0</v>
      </c>
      <c r="H29" s="56">
        <v>0</v>
      </c>
      <c r="I29" s="56">
        <v>1</v>
      </c>
      <c r="J29" s="56">
        <v>1</v>
      </c>
      <c r="K29" s="56">
        <v>1</v>
      </c>
      <c r="L29" s="56">
        <v>0</v>
      </c>
      <c r="M29" s="56">
        <v>0</v>
      </c>
      <c r="N29" s="56">
        <v>0</v>
      </c>
      <c r="O29" s="27">
        <f t="shared" si="5"/>
        <v>8</v>
      </c>
      <c r="P29" s="28">
        <f t="shared" si="3"/>
        <v>0.61538461538461542</v>
      </c>
      <c r="Q29" s="30">
        <v>3</v>
      </c>
      <c r="R29" s="56">
        <v>4</v>
      </c>
      <c r="S29" s="53" t="str">
        <f t="shared" si="4"/>
        <v>понизил</v>
      </c>
      <c r="T29" s="39">
        <f t="shared" si="2"/>
        <v>-1</v>
      </c>
      <c r="U29" s="38"/>
      <c r="V29" s="17" t="e">
        <f>#REF!</f>
        <v>#REF!</v>
      </c>
      <c r="W29" s="18">
        <f t="shared" si="0"/>
        <v>0.69230769230769229</v>
      </c>
      <c r="X29" s="17"/>
      <c r="Y29" s="17"/>
      <c r="Z29" s="29"/>
      <c r="AA29" s="29"/>
      <c r="AB29" s="29"/>
      <c r="AC29" s="29"/>
      <c r="AD29" s="29"/>
      <c r="AE29" s="29"/>
    </row>
    <row r="30" spans="1:31" ht="15.75" x14ac:dyDescent="0.25">
      <c r="A30" s="58">
        <v>90027</v>
      </c>
      <c r="B30" s="56">
        <v>1</v>
      </c>
      <c r="C30" s="56">
        <v>1</v>
      </c>
      <c r="D30" s="56">
        <v>1</v>
      </c>
      <c r="E30" s="56">
        <v>0</v>
      </c>
      <c r="F30" s="56">
        <v>0</v>
      </c>
      <c r="G30" s="56">
        <v>1</v>
      </c>
      <c r="H30" s="56">
        <v>1</v>
      </c>
      <c r="I30" s="56">
        <v>1</v>
      </c>
      <c r="J30" s="56">
        <v>0</v>
      </c>
      <c r="K30" s="56">
        <v>1</v>
      </c>
      <c r="L30" s="56">
        <v>1</v>
      </c>
      <c r="M30" s="56">
        <v>0</v>
      </c>
      <c r="N30" s="56">
        <v>1</v>
      </c>
      <c r="O30" s="27">
        <f t="shared" si="5"/>
        <v>9</v>
      </c>
      <c r="P30" s="28">
        <f t="shared" si="3"/>
        <v>0.69230769230769229</v>
      </c>
      <c r="Q30" s="30">
        <v>3</v>
      </c>
      <c r="R30" s="56">
        <v>5</v>
      </c>
      <c r="S30" s="53" t="str">
        <f t="shared" si="4"/>
        <v>понизил</v>
      </c>
      <c r="T30" s="39">
        <f t="shared" si="2"/>
        <v>-2</v>
      </c>
      <c r="U30" s="38" t="s">
        <v>58</v>
      </c>
      <c r="V30" s="17" t="e">
        <f>#REF!</f>
        <v>#REF!</v>
      </c>
      <c r="W30" s="18">
        <f t="shared" si="0"/>
        <v>0.53846153846153844</v>
      </c>
      <c r="X30" s="17"/>
      <c r="Y30" s="17"/>
      <c r="Z30" s="29"/>
      <c r="AA30" s="29"/>
      <c r="AB30" s="29"/>
      <c r="AC30" s="29"/>
      <c r="AD30" s="29"/>
      <c r="AE30" s="29"/>
    </row>
    <row r="31" spans="1:31" ht="15.75" x14ac:dyDescent="0.25">
      <c r="A31" s="58">
        <v>90028</v>
      </c>
      <c r="B31" s="56"/>
      <c r="C31" s="56"/>
      <c r="D31" s="56">
        <v>1</v>
      </c>
      <c r="E31" s="56">
        <v>0</v>
      </c>
      <c r="F31" s="56">
        <v>1</v>
      </c>
      <c r="G31" s="56">
        <v>0</v>
      </c>
      <c r="H31" s="56">
        <v>1</v>
      </c>
      <c r="I31" s="56">
        <v>1</v>
      </c>
      <c r="J31" s="56">
        <v>0</v>
      </c>
      <c r="K31" s="56">
        <v>1</v>
      </c>
      <c r="L31" s="56">
        <v>1</v>
      </c>
      <c r="M31" s="56">
        <v>0</v>
      </c>
      <c r="N31" s="56">
        <v>1</v>
      </c>
      <c r="O31" s="27">
        <f t="shared" si="5"/>
        <v>7</v>
      </c>
      <c r="P31" s="28">
        <f t="shared" si="3"/>
        <v>0.53846153846153844</v>
      </c>
      <c r="Q31" s="30">
        <v>3</v>
      </c>
      <c r="R31" s="56">
        <v>4</v>
      </c>
      <c r="S31" s="53" t="str">
        <f t="shared" si="4"/>
        <v>понизил</v>
      </c>
      <c r="T31" s="39">
        <f t="shared" si="2"/>
        <v>-1</v>
      </c>
      <c r="U31" s="38"/>
      <c r="V31" s="17" t="e">
        <f>#REF!</f>
        <v>#REF!</v>
      </c>
      <c r="W31" s="18">
        <f t="shared" si="0"/>
        <v>0.61538461538461542</v>
      </c>
      <c r="X31" s="17"/>
      <c r="Y31" s="17"/>
      <c r="Z31" s="29"/>
      <c r="AA31" s="29"/>
      <c r="AB31" s="29"/>
      <c r="AC31" s="29"/>
      <c r="AD31" s="29"/>
      <c r="AE31" s="29"/>
    </row>
    <row r="32" spans="1:31" ht="15.75" x14ac:dyDescent="0.25">
      <c r="A32" s="58">
        <v>90029</v>
      </c>
      <c r="B32" s="56"/>
      <c r="C32" s="56"/>
      <c r="D32" s="56">
        <v>1</v>
      </c>
      <c r="E32" s="56">
        <v>1</v>
      </c>
      <c r="F32" s="56">
        <v>0</v>
      </c>
      <c r="G32" s="56">
        <v>1</v>
      </c>
      <c r="H32" s="56">
        <v>1</v>
      </c>
      <c r="I32" s="56">
        <v>0</v>
      </c>
      <c r="J32" s="56">
        <v>1</v>
      </c>
      <c r="K32" s="56">
        <v>1</v>
      </c>
      <c r="L32" s="56">
        <v>1</v>
      </c>
      <c r="M32" s="56">
        <v>1</v>
      </c>
      <c r="N32" s="56">
        <v>0</v>
      </c>
      <c r="O32" s="27">
        <f t="shared" si="5"/>
        <v>8</v>
      </c>
      <c r="P32" s="28">
        <f t="shared" si="3"/>
        <v>0.61538461538461542</v>
      </c>
      <c r="Q32" s="30">
        <v>3</v>
      </c>
      <c r="R32" s="56">
        <v>5</v>
      </c>
      <c r="S32" s="53" t="str">
        <f t="shared" si="4"/>
        <v>понизил</v>
      </c>
      <c r="T32" s="39">
        <f t="shared" si="2"/>
        <v>-2</v>
      </c>
      <c r="U32" s="38" t="s">
        <v>58</v>
      </c>
      <c r="V32" s="17" t="e">
        <f>#REF!</f>
        <v>#REF!</v>
      </c>
      <c r="W32" s="18">
        <f t="shared" si="0"/>
        <v>0.76923076923076927</v>
      </c>
      <c r="X32" s="17"/>
      <c r="Y32" s="17"/>
      <c r="Z32" s="29"/>
      <c r="AA32" s="29"/>
      <c r="AB32" s="29"/>
      <c r="AC32" s="29"/>
      <c r="AD32" s="29"/>
      <c r="AE32" s="29"/>
    </row>
    <row r="33" spans="1:31" ht="15.75" x14ac:dyDescent="0.25">
      <c r="A33" s="58">
        <v>90030</v>
      </c>
      <c r="B33" s="56">
        <v>1</v>
      </c>
      <c r="C33" s="56">
        <v>1</v>
      </c>
      <c r="D33" s="56">
        <v>1</v>
      </c>
      <c r="E33" s="56">
        <v>0</v>
      </c>
      <c r="F33" s="56">
        <v>1</v>
      </c>
      <c r="G33" s="56">
        <v>1</v>
      </c>
      <c r="H33" s="56">
        <v>0</v>
      </c>
      <c r="I33" s="56">
        <v>1</v>
      </c>
      <c r="J33" s="56">
        <v>1</v>
      </c>
      <c r="K33" s="56">
        <v>1</v>
      </c>
      <c r="L33" s="56">
        <v>1</v>
      </c>
      <c r="M33" s="56">
        <v>0</v>
      </c>
      <c r="N33" s="56">
        <v>1</v>
      </c>
      <c r="O33" s="27">
        <f t="shared" si="5"/>
        <v>10</v>
      </c>
      <c r="P33" s="28">
        <f t="shared" si="3"/>
        <v>0.76923076923076927</v>
      </c>
      <c r="Q33" s="30">
        <v>3</v>
      </c>
      <c r="R33" s="56">
        <v>5</v>
      </c>
      <c r="S33" s="53" t="str">
        <f t="shared" si="4"/>
        <v>понизил</v>
      </c>
      <c r="T33" s="39">
        <f t="shared" si="2"/>
        <v>-2</v>
      </c>
      <c r="U33" s="38" t="s">
        <v>58</v>
      </c>
      <c r="V33" s="17" t="e">
        <f>#REF!</f>
        <v>#REF!</v>
      </c>
      <c r="W33" s="18">
        <f t="shared" si="0"/>
        <v>0.61538461538461542</v>
      </c>
      <c r="X33" s="17"/>
      <c r="Y33" s="17"/>
      <c r="Z33" s="29"/>
      <c r="AA33" s="29"/>
      <c r="AB33" s="29"/>
      <c r="AC33" s="29"/>
      <c r="AD33" s="29"/>
      <c r="AE33" s="29"/>
    </row>
    <row r="34" spans="1:31" ht="15.75" x14ac:dyDescent="0.25">
      <c r="A34" s="58">
        <v>90031</v>
      </c>
      <c r="B34" s="56">
        <v>1</v>
      </c>
      <c r="C34" s="56"/>
      <c r="D34" s="56">
        <v>1</v>
      </c>
      <c r="E34" s="56">
        <v>0</v>
      </c>
      <c r="F34" s="56">
        <v>1</v>
      </c>
      <c r="G34" s="56">
        <v>0</v>
      </c>
      <c r="H34" s="56">
        <v>0</v>
      </c>
      <c r="I34" s="56">
        <v>1</v>
      </c>
      <c r="J34" s="56">
        <v>1</v>
      </c>
      <c r="K34" s="56">
        <v>0</v>
      </c>
      <c r="L34" s="56">
        <v>1</v>
      </c>
      <c r="M34" s="56">
        <v>1</v>
      </c>
      <c r="N34" s="56">
        <v>1</v>
      </c>
      <c r="O34" s="27">
        <v>8</v>
      </c>
      <c r="P34" s="28">
        <f t="shared" si="3"/>
        <v>0.61538461538461542</v>
      </c>
      <c r="Q34" s="30">
        <v>3</v>
      </c>
      <c r="R34" s="56">
        <v>5</v>
      </c>
      <c r="S34" s="53" t="str">
        <f t="shared" si="4"/>
        <v>понизил</v>
      </c>
      <c r="T34" s="39">
        <f t="shared" si="2"/>
        <v>-2</v>
      </c>
      <c r="U34" s="38" t="s">
        <v>58</v>
      </c>
      <c r="V34" s="17" t="e">
        <f>#REF!</f>
        <v>#REF!</v>
      </c>
      <c r="W34" s="18">
        <f t="shared" si="0"/>
        <v>0.61538461538461542</v>
      </c>
      <c r="X34" s="17"/>
      <c r="Y34" s="17"/>
      <c r="Z34" s="29"/>
      <c r="AA34" s="29"/>
      <c r="AB34" s="29"/>
      <c r="AC34" s="29"/>
      <c r="AD34" s="29"/>
      <c r="AE34" s="29"/>
    </row>
    <row r="35" spans="1:31" ht="15.75" x14ac:dyDescent="0.25">
      <c r="A35" s="58">
        <v>90032</v>
      </c>
      <c r="B35" s="56"/>
      <c r="C35" s="56">
        <v>1</v>
      </c>
      <c r="D35" s="56">
        <v>1</v>
      </c>
      <c r="E35" s="56">
        <v>1</v>
      </c>
      <c r="F35" s="56">
        <v>1</v>
      </c>
      <c r="G35" s="56">
        <v>1</v>
      </c>
      <c r="H35" s="56">
        <v>0</v>
      </c>
      <c r="I35" s="56">
        <v>1</v>
      </c>
      <c r="J35" s="56">
        <v>1</v>
      </c>
      <c r="K35" s="56">
        <v>0</v>
      </c>
      <c r="L35" s="56">
        <v>1</v>
      </c>
      <c r="M35" s="56">
        <v>0</v>
      </c>
      <c r="N35" s="56">
        <v>0</v>
      </c>
      <c r="O35" s="27">
        <f t="shared" si="5"/>
        <v>8</v>
      </c>
      <c r="P35" s="28">
        <f t="shared" si="3"/>
        <v>0.61538461538461542</v>
      </c>
      <c r="Q35" s="30">
        <v>3</v>
      </c>
      <c r="R35" s="56">
        <v>4</v>
      </c>
      <c r="S35" s="53" t="str">
        <f t="shared" si="4"/>
        <v>понизил</v>
      </c>
      <c r="T35" s="39">
        <f t="shared" si="2"/>
        <v>-1</v>
      </c>
      <c r="U35" s="38"/>
      <c r="V35" s="17" t="e">
        <f>#REF!</f>
        <v>#REF!</v>
      </c>
      <c r="W35" s="18" t="e">
        <f>#REF!</f>
        <v>#REF!</v>
      </c>
      <c r="X35" s="17"/>
      <c r="Y35" s="17"/>
      <c r="Z35" s="29"/>
      <c r="AA35" s="29"/>
      <c r="AB35" s="29"/>
      <c r="AC35" s="29"/>
      <c r="AD35" s="29"/>
      <c r="AE35" s="29"/>
    </row>
    <row r="36" spans="1:31" ht="16.5" customHeight="1" thickBot="1" x14ac:dyDescent="0.3">
      <c r="A36" s="59"/>
      <c r="B36" s="25">
        <f t="shared" ref="B36:N36" si="6">COUNTIF(B10:B35,"1")</f>
        <v>20</v>
      </c>
      <c r="C36" s="25">
        <f t="shared" si="6"/>
        <v>19</v>
      </c>
      <c r="D36" s="25">
        <f t="shared" si="6"/>
        <v>23</v>
      </c>
      <c r="E36" s="25">
        <f t="shared" si="6"/>
        <v>14</v>
      </c>
      <c r="F36" s="25">
        <f t="shared" si="6"/>
        <v>18</v>
      </c>
      <c r="G36" s="25">
        <f t="shared" si="6"/>
        <v>11</v>
      </c>
      <c r="H36" s="25">
        <f t="shared" si="6"/>
        <v>9</v>
      </c>
      <c r="I36" s="25">
        <f>COUNTIF(I10:I35,"1")</f>
        <v>24</v>
      </c>
      <c r="J36" s="25">
        <f t="shared" si="6"/>
        <v>21</v>
      </c>
      <c r="K36" s="25">
        <f t="shared" si="6"/>
        <v>16</v>
      </c>
      <c r="L36" s="25">
        <f t="shared" si="6"/>
        <v>18</v>
      </c>
      <c r="M36" s="25">
        <f t="shared" si="6"/>
        <v>8</v>
      </c>
      <c r="N36" s="25">
        <f t="shared" si="6"/>
        <v>14</v>
      </c>
      <c r="O36" s="63"/>
      <c r="P36" s="64"/>
      <c r="Q36" s="32"/>
      <c r="R36" s="32"/>
      <c r="S36" s="31"/>
      <c r="T36" s="41"/>
      <c r="U36" s="40"/>
    </row>
    <row r="37" spans="1:31" x14ac:dyDescent="0.25">
      <c r="B37" s="26">
        <v>0.77</v>
      </c>
      <c r="C37" s="26">
        <v>0.73</v>
      </c>
      <c r="D37" s="26">
        <v>0.88</v>
      </c>
      <c r="E37" s="26">
        <v>0.54</v>
      </c>
      <c r="F37" s="26">
        <v>0.69</v>
      </c>
      <c r="G37" s="26">
        <v>0.42</v>
      </c>
      <c r="H37" s="26">
        <v>0.35</v>
      </c>
      <c r="I37" s="26">
        <v>0.92</v>
      </c>
      <c r="J37" s="26">
        <v>0.81</v>
      </c>
      <c r="K37" s="26">
        <v>0.62</v>
      </c>
      <c r="L37" s="26">
        <v>0.69</v>
      </c>
      <c r="M37" s="26">
        <v>0.27</v>
      </c>
      <c r="N37" s="26">
        <v>0.5</v>
      </c>
      <c r="T37" s="17" t="s">
        <v>30</v>
      </c>
      <c r="U37" s="17" t="s">
        <v>31</v>
      </c>
      <c r="V37" s="17" t="s">
        <v>32</v>
      </c>
    </row>
    <row r="38" spans="1:31" x14ac:dyDescent="0.25">
      <c r="T38" s="17">
        <f>COUNTIF(S10:S35,"подтвердил")</f>
        <v>2</v>
      </c>
      <c r="U38" s="17">
        <f>COUNTIF(S10:S35,"понизил")</f>
        <v>24</v>
      </c>
      <c r="V38" s="17">
        <f>COUNTIF(S10:S35,"повысил")</f>
        <v>0</v>
      </c>
    </row>
  </sheetData>
  <mergeCells count="3">
    <mergeCell ref="B2:O4"/>
    <mergeCell ref="D6:N7"/>
    <mergeCell ref="O36:P36"/>
  </mergeCells>
  <conditionalFormatting sqref="T10:T35">
    <cfRule type="cellIs" dxfId="8" priority="9" operator="lessThanOrEqual">
      <formula>-2</formula>
    </cfRule>
  </conditionalFormatting>
  <conditionalFormatting sqref="S10:S35">
    <cfRule type="containsText" dxfId="7" priority="4" operator="containsText" text="подтвердил">
      <formula>NOT(ISERROR(SEARCH("подтвердил",S10)))</formula>
    </cfRule>
    <cfRule type="containsText" dxfId="6" priority="5" operator="containsText" text="подтвердил">
      <formula>NOT(ISERROR(SEARCH("подтвердил",S10)))</formula>
    </cfRule>
    <cfRule type="containsText" dxfId="5" priority="6" operator="containsText" text="повысил">
      <formula>NOT(ISERROR(SEARCH("повысил",S10)))</formula>
    </cfRule>
    <cfRule type="containsText" dxfId="4" priority="7" operator="containsText" text="понизил">
      <formula>NOT(ISERROR(SEARCH("понизил",S10)))</formula>
    </cfRule>
    <cfRule type="containsText" dxfId="3" priority="8" operator="containsText" text="потвердил">
      <formula>NOT(ISERROR(SEARCH("потвердил",S10)))</formula>
    </cfRule>
  </conditionalFormatting>
  <conditionalFormatting sqref="R10:R35">
    <cfRule type="expression" dxfId="2" priority="3" stopIfTrue="1">
      <formula>V10=0</formula>
    </cfRule>
  </conditionalFormatting>
  <conditionalFormatting sqref="B10:N35">
    <cfRule type="expression" dxfId="1" priority="2" stopIfTrue="1">
      <formula>AP10=0</formula>
    </cfRule>
  </conditionalFormatting>
  <dataValidations count="2">
    <dataValidation type="list" allowBlank="1" showInputMessage="1" showErrorMessage="1" sqref="R10:R35">
      <formula1>Otc</formula1>
    </dataValidation>
    <dataValidation type="list" allowBlank="1" showInputMessage="1" showErrorMessage="1" error="введите балл ученика - _x000a_результат проверки (X - нет работы)" sqref="B10:N35">
      <formula1>CHOOSE(AP$8,ball1,ball2,ball3,ball4,ball5,ball6)</formula1>
    </dataValidation>
  </dataValidations>
  <pageMargins left="0.7" right="0.7" top="0.75" bottom="0.75" header="0.3" footer="0.3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C33"/>
  <sheetViews>
    <sheetView topLeftCell="A10" zoomScale="85" zoomScaleNormal="85" workbookViewId="0">
      <selection activeCell="E14" sqref="E14:X26"/>
    </sheetView>
  </sheetViews>
  <sheetFormatPr defaultRowHeight="15" x14ac:dyDescent="0.25"/>
  <cols>
    <col min="5" max="12" width="7.7109375" customWidth="1"/>
    <col min="13" max="13" width="10.85546875" customWidth="1"/>
    <col min="14" max="24" width="7.7109375" customWidth="1"/>
    <col min="27" max="27" width="5.85546875" customWidth="1"/>
    <col min="28" max="28" width="4.85546875" customWidth="1"/>
    <col min="29" max="29" width="5" customWidth="1"/>
    <col min="30" max="30" width="4.85546875" customWidth="1"/>
    <col min="31" max="31" width="5.140625" customWidth="1"/>
    <col min="32" max="32" width="4.85546875" customWidth="1"/>
    <col min="33" max="33" width="5" customWidth="1"/>
    <col min="34" max="34" width="5.140625" customWidth="1"/>
    <col min="35" max="36" width="4.85546875" customWidth="1"/>
    <col min="37" max="37" width="5.42578125" customWidth="1"/>
    <col min="38" max="38" width="4.42578125" customWidth="1"/>
    <col min="39" max="39" width="5.42578125" customWidth="1"/>
    <col min="40" max="40" width="5.28515625" customWidth="1"/>
    <col min="41" max="42" width="6.28515625" customWidth="1"/>
    <col min="43" max="43" width="7.7109375" customWidth="1"/>
    <col min="44" max="44" width="5.85546875" customWidth="1"/>
    <col min="45" max="45" width="5.42578125" customWidth="1"/>
    <col min="46" max="46" width="5.85546875" customWidth="1"/>
    <col min="47" max="47" width="6.7109375" customWidth="1"/>
    <col min="48" max="48" width="8.28515625" customWidth="1"/>
  </cols>
  <sheetData>
    <row r="1" spans="1:29" ht="16.5" thickBot="1" x14ac:dyDescent="0.3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4"/>
      <c r="Y1" s="1"/>
      <c r="Z1" s="1"/>
      <c r="AA1" s="1"/>
      <c r="AB1" s="1"/>
      <c r="AC1" s="1"/>
    </row>
    <row r="2" spans="1:29" ht="21" thickBot="1" x14ac:dyDescent="0.35">
      <c r="A2" s="92" t="s">
        <v>15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4"/>
    </row>
    <row r="3" spans="1:29" ht="21" x14ac:dyDescent="0.35">
      <c r="C3" s="109" t="s">
        <v>37</v>
      </c>
      <c r="D3" s="109"/>
      <c r="E3" s="109"/>
      <c r="F3" s="110"/>
      <c r="G3" s="5"/>
      <c r="H3" s="6"/>
      <c r="I3" s="95"/>
      <c r="J3" s="95"/>
      <c r="M3" s="8">
        <v>2020</v>
      </c>
      <c r="O3" s="96" t="s">
        <v>0</v>
      </c>
      <c r="P3" s="83"/>
      <c r="Q3" s="83"/>
      <c r="R3" s="83"/>
      <c r="S3" s="83"/>
      <c r="T3" s="83"/>
      <c r="U3" s="83"/>
      <c r="V3" s="83"/>
      <c r="W3" s="83"/>
      <c r="X3" s="97"/>
    </row>
    <row r="4" spans="1:29" ht="15.75" x14ac:dyDescent="0.25">
      <c r="A4" s="103" t="s">
        <v>1</v>
      </c>
      <c r="B4" s="104"/>
      <c r="C4" s="104"/>
      <c r="D4" s="104"/>
      <c r="E4" s="104"/>
      <c r="F4" s="104"/>
      <c r="G4" s="105" t="s">
        <v>39</v>
      </c>
      <c r="H4" s="105"/>
      <c r="I4" s="105"/>
      <c r="J4" s="105"/>
      <c r="K4" s="106"/>
      <c r="L4" s="106"/>
      <c r="M4" s="106"/>
      <c r="N4" s="106"/>
      <c r="O4" s="105"/>
      <c r="P4" s="105"/>
      <c r="Q4" s="105"/>
      <c r="R4" s="107"/>
      <c r="S4" s="107"/>
      <c r="T4" s="107"/>
      <c r="U4" s="107"/>
      <c r="V4" s="107"/>
      <c r="W4" s="107"/>
      <c r="X4" s="108"/>
    </row>
    <row r="5" spans="1:29" ht="19.5" x14ac:dyDescent="0.35">
      <c r="A5" s="10" t="s">
        <v>2</v>
      </c>
      <c r="B5" s="9"/>
      <c r="C5" s="9"/>
      <c r="D5" s="100" t="s">
        <v>12</v>
      </c>
      <c r="E5" s="101"/>
      <c r="F5" s="101"/>
      <c r="G5" s="101"/>
      <c r="H5" s="102"/>
      <c r="I5" s="24">
        <v>13</v>
      </c>
      <c r="J5" s="11"/>
      <c r="K5" s="14"/>
      <c r="L5" s="15"/>
      <c r="M5" s="15"/>
      <c r="N5" s="16"/>
      <c r="O5" s="98"/>
      <c r="P5" s="98"/>
      <c r="Q5" s="98"/>
      <c r="R5" s="98"/>
      <c r="S5" s="98"/>
      <c r="T5" s="98"/>
      <c r="U5" s="98"/>
      <c r="V5" s="98"/>
      <c r="W5" s="98"/>
      <c r="X5" s="99"/>
    </row>
    <row r="6" spans="1:29" ht="31.5" customHeight="1" x14ac:dyDescent="0.25">
      <c r="A6" s="89" t="s">
        <v>3</v>
      </c>
      <c r="B6" s="90"/>
      <c r="C6" s="90" t="s">
        <v>4</v>
      </c>
      <c r="D6" s="90"/>
      <c r="E6" s="91" t="s">
        <v>13</v>
      </c>
      <c r="F6" s="91"/>
      <c r="G6" s="34">
        <v>5</v>
      </c>
      <c r="H6" s="34">
        <v>4</v>
      </c>
      <c r="I6" s="34">
        <v>3</v>
      </c>
      <c r="J6" s="34">
        <v>2</v>
      </c>
      <c r="K6" s="12" t="s">
        <v>10</v>
      </c>
      <c r="L6" s="12" t="s">
        <v>11</v>
      </c>
      <c r="M6" s="13" t="s">
        <v>14</v>
      </c>
      <c r="N6" s="7"/>
      <c r="O6" s="7"/>
      <c r="P6" s="3"/>
      <c r="Q6" s="3"/>
      <c r="R6" s="3"/>
      <c r="S6" s="3"/>
      <c r="T6" s="3"/>
      <c r="U6" s="3"/>
      <c r="V6" s="3"/>
      <c r="W6" s="3"/>
      <c r="X6" s="4"/>
    </row>
    <row r="7" spans="1:29" ht="20.25" x14ac:dyDescent="0.3">
      <c r="A7" s="86" t="s">
        <v>38</v>
      </c>
      <c r="B7" s="86"/>
      <c r="C7" s="87">
        <v>33</v>
      </c>
      <c r="D7" s="87"/>
      <c r="E7" s="88">
        <v>26</v>
      </c>
      <c r="F7" s="88"/>
      <c r="G7" s="35">
        <f>Поэлементный!R2</f>
        <v>0</v>
      </c>
      <c r="H7" s="35">
        <f>Поэлементный!R3</f>
        <v>4</v>
      </c>
      <c r="I7" s="35">
        <f>Поэлементный!R4</f>
        <v>18</v>
      </c>
      <c r="J7" s="35">
        <f>Поэлементный!R5</f>
        <v>4</v>
      </c>
      <c r="K7" s="22">
        <f>(G7+H7)/E7</f>
        <v>0.15384615384615385</v>
      </c>
      <c r="L7" s="22">
        <f>(G7+H7+I7)/E7</f>
        <v>0.84615384615384615</v>
      </c>
      <c r="M7" s="23">
        <f>J7/E7</f>
        <v>0.15384615384615385</v>
      </c>
      <c r="N7" s="7"/>
      <c r="O7" s="3"/>
      <c r="P7" s="3"/>
      <c r="Q7" s="3"/>
      <c r="R7" s="3"/>
      <c r="S7" s="3"/>
      <c r="T7" s="3"/>
      <c r="U7" s="3"/>
      <c r="V7" s="3"/>
      <c r="W7" s="3"/>
      <c r="X7" s="4"/>
    </row>
    <row r="8" spans="1:29" ht="15.75" x14ac:dyDescent="0.25">
      <c r="A8" s="73" t="s">
        <v>5</v>
      </c>
      <c r="B8" s="74"/>
      <c r="C8" s="74"/>
      <c r="D8" s="74"/>
      <c r="E8" s="75" t="s">
        <v>6</v>
      </c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7"/>
    </row>
    <row r="9" spans="1:29" ht="15.75" x14ac:dyDescent="0.25">
      <c r="A9" s="73"/>
      <c r="B9" s="74"/>
      <c r="C9" s="74"/>
      <c r="D9" s="74"/>
      <c r="E9" s="37">
        <f>Поэлементный!B9</f>
        <v>1</v>
      </c>
      <c r="F9" s="37">
        <f>Поэлементный!C9</f>
        <v>2</v>
      </c>
      <c r="G9" s="37">
        <f>Поэлементный!D9</f>
        <v>3</v>
      </c>
      <c r="H9" s="37">
        <f>Поэлементный!E9</f>
        <v>4</v>
      </c>
      <c r="I9" s="37">
        <f>Поэлементный!F9</f>
        <v>5</v>
      </c>
      <c r="J9" s="37">
        <f>Поэлементный!G9</f>
        <v>6</v>
      </c>
      <c r="K9" s="37">
        <f>Поэлементный!H9</f>
        <v>7</v>
      </c>
      <c r="L9" s="37">
        <f>Поэлементный!I9</f>
        <v>8</v>
      </c>
      <c r="M9" s="37">
        <f>Поэлементный!J9</f>
        <v>9</v>
      </c>
      <c r="N9" s="37">
        <f>Поэлементный!K9</f>
        <v>10</v>
      </c>
      <c r="O9" s="37">
        <f>Поэлементный!L9</f>
        <v>11</v>
      </c>
      <c r="P9" s="37">
        <f>Поэлементный!M9</f>
        <v>12</v>
      </c>
      <c r="Q9" s="37">
        <f>Поэлементный!N9</f>
        <v>13</v>
      </c>
      <c r="R9" s="37"/>
      <c r="S9" s="37"/>
      <c r="T9" s="37"/>
      <c r="U9" s="37"/>
      <c r="V9" s="37"/>
      <c r="W9" s="37"/>
      <c r="X9" s="37"/>
    </row>
    <row r="10" spans="1:29" ht="15.75" x14ac:dyDescent="0.25">
      <c r="A10" s="67" t="str">
        <f>A7</f>
        <v>9а</v>
      </c>
      <c r="B10" s="68"/>
      <c r="C10" s="68"/>
      <c r="D10" s="69"/>
      <c r="E10" s="20">
        <f>Поэлементный!B36</f>
        <v>20</v>
      </c>
      <c r="F10" s="20">
        <f>Поэлементный!C36</f>
        <v>19</v>
      </c>
      <c r="G10" s="20">
        <f>Поэлементный!D36</f>
        <v>23</v>
      </c>
      <c r="H10" s="20">
        <f>Поэлементный!E36</f>
        <v>14</v>
      </c>
      <c r="I10" s="20">
        <f>Поэлементный!F36</f>
        <v>18</v>
      </c>
      <c r="J10" s="20">
        <f>Поэлементный!G36</f>
        <v>11</v>
      </c>
      <c r="K10" s="20">
        <f>Поэлементный!H36</f>
        <v>9</v>
      </c>
      <c r="L10" s="20">
        <f>Поэлементный!I36</f>
        <v>24</v>
      </c>
      <c r="M10" s="20">
        <f>Поэлементный!J36</f>
        <v>21</v>
      </c>
      <c r="N10" s="20">
        <f>Поэлементный!K36</f>
        <v>16</v>
      </c>
      <c r="O10" s="20">
        <f>Поэлементный!L36</f>
        <v>18</v>
      </c>
      <c r="P10" s="20">
        <f>Поэлементный!M36</f>
        <v>8</v>
      </c>
      <c r="Q10" s="20">
        <f>Поэлементный!N36</f>
        <v>14</v>
      </c>
      <c r="R10" s="20"/>
      <c r="S10" s="20"/>
      <c r="T10" s="20"/>
      <c r="U10" s="20"/>
      <c r="V10" s="20"/>
      <c r="W10" s="20"/>
      <c r="X10" s="20"/>
    </row>
    <row r="11" spans="1:29" x14ac:dyDescent="0.25">
      <c r="A11" s="70"/>
      <c r="B11" s="71"/>
      <c r="C11" s="71"/>
      <c r="D11" s="72"/>
      <c r="E11" s="21">
        <f>E10/$E$7</f>
        <v>0.76923076923076927</v>
      </c>
      <c r="F11" s="21">
        <f t="shared" ref="F11:P11" si="0">F10/$E$7</f>
        <v>0.73076923076923073</v>
      </c>
      <c r="G11" s="21">
        <f t="shared" si="0"/>
        <v>0.88461538461538458</v>
      </c>
      <c r="H11" s="21">
        <f t="shared" si="0"/>
        <v>0.53846153846153844</v>
      </c>
      <c r="I11" s="21">
        <f t="shared" si="0"/>
        <v>0.69230769230769229</v>
      </c>
      <c r="J11" s="21">
        <f t="shared" si="0"/>
        <v>0.42307692307692307</v>
      </c>
      <c r="K11" s="21">
        <f t="shared" si="0"/>
        <v>0.34615384615384615</v>
      </c>
      <c r="L11" s="21">
        <f t="shared" si="0"/>
        <v>0.92307692307692313</v>
      </c>
      <c r="M11" s="21">
        <f t="shared" si="0"/>
        <v>0.80769230769230771</v>
      </c>
      <c r="N11" s="21">
        <f t="shared" si="0"/>
        <v>0.61538461538461542</v>
      </c>
      <c r="O11" s="21">
        <f t="shared" si="0"/>
        <v>0.69230769230769229</v>
      </c>
      <c r="P11" s="21">
        <f t="shared" si="0"/>
        <v>0.30769230769230771</v>
      </c>
      <c r="Q11" s="21">
        <f>Q10/$E$7</f>
        <v>0.53846153846153844</v>
      </c>
      <c r="R11" s="21"/>
      <c r="S11" s="21"/>
      <c r="T11" s="21"/>
      <c r="U11" s="21"/>
      <c r="V11" s="21"/>
      <c r="W11" s="21"/>
      <c r="X11" s="21"/>
    </row>
    <row r="12" spans="1:29" ht="15.75" x14ac:dyDescent="0.25">
      <c r="A12" s="79" t="s">
        <v>22</v>
      </c>
      <c r="B12" s="80"/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1"/>
    </row>
    <row r="13" spans="1:29" ht="19.899999999999999" customHeight="1" x14ac:dyDescent="0.25">
      <c r="A13" s="82" t="s">
        <v>7</v>
      </c>
      <c r="B13" s="83"/>
      <c r="C13" s="83"/>
      <c r="D13" s="84"/>
      <c r="E13" s="85" t="s">
        <v>20</v>
      </c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</row>
    <row r="14" spans="1:29" ht="19.899999999999999" customHeight="1" x14ac:dyDescent="0.25">
      <c r="A14" s="78">
        <v>1</v>
      </c>
      <c r="B14" s="78"/>
      <c r="C14" s="78"/>
      <c r="D14" s="78"/>
      <c r="E14" s="66" t="s">
        <v>43</v>
      </c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</row>
    <row r="15" spans="1:29" ht="19.899999999999999" customHeight="1" x14ac:dyDescent="0.25">
      <c r="A15" s="65">
        <v>2</v>
      </c>
      <c r="B15" s="65"/>
      <c r="C15" s="65"/>
      <c r="D15" s="65"/>
      <c r="E15" s="66" t="s">
        <v>44</v>
      </c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</row>
    <row r="16" spans="1:29" ht="19.899999999999999" customHeight="1" x14ac:dyDescent="0.25">
      <c r="A16" s="65">
        <v>3</v>
      </c>
      <c r="B16" s="65"/>
      <c r="C16" s="65"/>
      <c r="D16" s="65"/>
      <c r="E16" s="66" t="s">
        <v>45</v>
      </c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</row>
    <row r="17" spans="1:24" ht="19.899999999999999" customHeight="1" x14ac:dyDescent="0.25">
      <c r="A17" s="65">
        <v>4</v>
      </c>
      <c r="B17" s="65"/>
      <c r="C17" s="65"/>
      <c r="D17" s="65"/>
      <c r="E17" s="66" t="s">
        <v>45</v>
      </c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</row>
    <row r="18" spans="1:24" ht="19.899999999999999" customHeight="1" x14ac:dyDescent="0.25">
      <c r="A18" s="65">
        <v>5</v>
      </c>
      <c r="B18" s="65"/>
      <c r="C18" s="65"/>
      <c r="D18" s="65"/>
      <c r="E18" s="66" t="s">
        <v>46</v>
      </c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</row>
    <row r="19" spans="1:24" ht="19.899999999999999" customHeight="1" x14ac:dyDescent="0.25">
      <c r="A19" s="65">
        <v>6</v>
      </c>
      <c r="B19" s="65"/>
      <c r="C19" s="65"/>
      <c r="D19" s="65"/>
      <c r="E19" s="66" t="s">
        <v>47</v>
      </c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</row>
    <row r="20" spans="1:24" ht="19.899999999999999" customHeight="1" x14ac:dyDescent="0.25">
      <c r="A20" s="65">
        <v>7</v>
      </c>
      <c r="B20" s="65"/>
      <c r="C20" s="65"/>
      <c r="D20" s="65"/>
      <c r="E20" s="66" t="s">
        <v>48</v>
      </c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</row>
    <row r="21" spans="1:24" ht="19.899999999999999" customHeight="1" x14ac:dyDescent="0.25">
      <c r="A21" s="65">
        <v>8</v>
      </c>
      <c r="B21" s="65"/>
      <c r="C21" s="65"/>
      <c r="D21" s="65"/>
      <c r="E21" s="66" t="s">
        <v>49</v>
      </c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</row>
    <row r="22" spans="1:24" ht="19.899999999999999" customHeight="1" x14ac:dyDescent="0.25">
      <c r="A22" s="65">
        <v>9</v>
      </c>
      <c r="B22" s="65"/>
      <c r="C22" s="65"/>
      <c r="D22" s="65"/>
      <c r="E22" s="66" t="s">
        <v>50</v>
      </c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</row>
    <row r="23" spans="1:24" ht="19.899999999999999" customHeight="1" x14ac:dyDescent="0.25">
      <c r="A23" s="65">
        <v>10</v>
      </c>
      <c r="B23" s="65"/>
      <c r="C23" s="65"/>
      <c r="D23" s="65"/>
      <c r="E23" s="66" t="s">
        <v>51</v>
      </c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</row>
    <row r="24" spans="1:24" ht="19.899999999999999" customHeight="1" x14ac:dyDescent="0.25">
      <c r="A24" s="65">
        <v>11</v>
      </c>
      <c r="B24" s="65"/>
      <c r="C24" s="65"/>
      <c r="D24" s="65"/>
      <c r="E24" s="66" t="s">
        <v>51</v>
      </c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</row>
    <row r="25" spans="1:24" ht="19.899999999999999" customHeight="1" x14ac:dyDescent="0.25">
      <c r="A25" s="65">
        <v>12</v>
      </c>
      <c r="B25" s="65"/>
      <c r="C25" s="65"/>
      <c r="D25" s="65"/>
      <c r="E25" s="66" t="s">
        <v>52</v>
      </c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</row>
    <row r="26" spans="1:24" ht="19.899999999999999" customHeight="1" x14ac:dyDescent="0.25">
      <c r="A26" s="65">
        <v>13</v>
      </c>
      <c r="B26" s="65"/>
      <c r="C26" s="65"/>
      <c r="D26" s="65"/>
      <c r="E26" s="66" t="s">
        <v>53</v>
      </c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</row>
    <row r="27" spans="1:24" ht="19.899999999999999" customHeight="1" x14ac:dyDescent="0.25">
      <c r="A27" s="65">
        <v>14</v>
      </c>
      <c r="B27" s="65"/>
      <c r="C27" s="65"/>
      <c r="D27" s="65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</row>
    <row r="28" spans="1:24" ht="19.899999999999999" customHeight="1" x14ac:dyDescent="0.25">
      <c r="A28" s="65">
        <v>15</v>
      </c>
      <c r="B28" s="65"/>
      <c r="C28" s="65"/>
      <c r="D28" s="65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</row>
    <row r="29" spans="1:24" ht="19.899999999999999" customHeight="1" x14ac:dyDescent="0.25">
      <c r="A29" s="65">
        <v>16</v>
      </c>
      <c r="B29" s="65"/>
      <c r="C29" s="65"/>
      <c r="D29" s="65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</row>
    <row r="30" spans="1:24" ht="19.899999999999999" customHeight="1" x14ac:dyDescent="0.25">
      <c r="A30" s="65">
        <v>17</v>
      </c>
      <c r="B30" s="65"/>
      <c r="C30" s="65"/>
      <c r="D30" s="65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</row>
    <row r="31" spans="1:24" ht="19.899999999999999" customHeight="1" x14ac:dyDescent="0.25">
      <c r="A31" s="65">
        <v>18</v>
      </c>
      <c r="B31" s="65"/>
      <c r="C31" s="65"/>
      <c r="D31" s="65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</row>
    <row r="32" spans="1:24" ht="19.899999999999999" customHeight="1" x14ac:dyDescent="0.25">
      <c r="A32" s="65">
        <v>19</v>
      </c>
      <c r="B32" s="65"/>
      <c r="C32" s="65"/>
      <c r="D32" s="65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</row>
    <row r="33" spans="1:24" ht="19.899999999999999" customHeight="1" x14ac:dyDescent="0.25">
      <c r="A33" s="65">
        <v>20</v>
      </c>
      <c r="B33" s="65"/>
      <c r="C33" s="65"/>
      <c r="D33" s="65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</row>
  </sheetData>
  <mergeCells count="60">
    <mergeCell ref="A2:X2"/>
    <mergeCell ref="I3:J3"/>
    <mergeCell ref="O3:X3"/>
    <mergeCell ref="O5:X5"/>
    <mergeCell ref="D5:H5"/>
    <mergeCell ref="A4:F4"/>
    <mergeCell ref="G4:X4"/>
    <mergeCell ref="C3:F3"/>
    <mergeCell ref="A7:B7"/>
    <mergeCell ref="C7:D7"/>
    <mergeCell ref="E7:F7"/>
    <mergeCell ref="A6:B6"/>
    <mergeCell ref="C6:D6"/>
    <mergeCell ref="E6:F6"/>
    <mergeCell ref="A10:D11"/>
    <mergeCell ref="A8:D9"/>
    <mergeCell ref="E8:X8"/>
    <mergeCell ref="A14:D14"/>
    <mergeCell ref="E14:X14"/>
    <mergeCell ref="A12:X12"/>
    <mergeCell ref="A13:D13"/>
    <mergeCell ref="E13:X13"/>
    <mergeCell ref="A17:D17"/>
    <mergeCell ref="E17:X17"/>
    <mergeCell ref="A15:D15"/>
    <mergeCell ref="E15:X15"/>
    <mergeCell ref="A16:D16"/>
    <mergeCell ref="E16:X16"/>
    <mergeCell ref="A20:D20"/>
    <mergeCell ref="E20:X20"/>
    <mergeCell ref="A21:D21"/>
    <mergeCell ref="E21:X21"/>
    <mergeCell ref="A18:D18"/>
    <mergeCell ref="E18:X18"/>
    <mergeCell ref="A19:D19"/>
    <mergeCell ref="E19:X19"/>
    <mergeCell ref="A24:D24"/>
    <mergeCell ref="E24:X24"/>
    <mergeCell ref="A22:D22"/>
    <mergeCell ref="E22:X22"/>
    <mergeCell ref="A23:D23"/>
    <mergeCell ref="E23:X23"/>
    <mergeCell ref="A28:D28"/>
    <mergeCell ref="E28:X28"/>
    <mergeCell ref="A29:D29"/>
    <mergeCell ref="E29:X29"/>
    <mergeCell ref="A30:D30"/>
    <mergeCell ref="E30:X30"/>
    <mergeCell ref="A31:D31"/>
    <mergeCell ref="E31:X31"/>
    <mergeCell ref="A32:D32"/>
    <mergeCell ref="E32:X32"/>
    <mergeCell ref="A33:D33"/>
    <mergeCell ref="E33:X33"/>
    <mergeCell ref="A27:D27"/>
    <mergeCell ref="E27:X27"/>
    <mergeCell ref="A25:D25"/>
    <mergeCell ref="E25:X25"/>
    <mergeCell ref="A26:D26"/>
    <mergeCell ref="E26:X26"/>
  </mergeCells>
  <conditionalFormatting sqref="L7">
    <cfRule type="cellIs" dxfId="0" priority="1" operator="lessThan">
      <formula>0.5</formula>
    </cfRule>
  </conditionalFormatting>
  <dataValidations disablePrompts="1" count="2">
    <dataValidation type="list" allowBlank="1" showInputMessage="1" showErrorMessage="1" sqref="O5 H3 K3">
      <formula1>#REF!</formula1>
    </dataValidation>
    <dataValidation type="list" allowBlank="1" showInputMessage="1" showErrorMessage="1" sqref="A3">
      <formula1>$A$1:$A$1</formula1>
    </dataValidation>
  </dataValidations>
  <pageMargins left="0.7" right="0.7" top="0.75" bottom="0.75" header="0.3" footer="0.3"/>
  <pageSetup paperSize="9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2"/>
  <sheetViews>
    <sheetView tabSelected="1" topLeftCell="A4" zoomScale="85" zoomScaleNormal="85" workbookViewId="0">
      <selection activeCell="A14" sqref="A14:R14"/>
    </sheetView>
  </sheetViews>
  <sheetFormatPr defaultRowHeight="15" x14ac:dyDescent="0.25"/>
  <sheetData>
    <row r="1" spans="1:18" ht="21" thickBot="1" x14ac:dyDescent="0.35">
      <c r="A1" s="130" t="str">
        <f>Анализ!A2</f>
        <v xml:space="preserve">Анализ ВПР в рамках класса  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2"/>
      <c r="P1" s="132"/>
      <c r="Q1" s="132"/>
      <c r="R1" s="132"/>
    </row>
    <row r="2" spans="1:18" ht="15.75" x14ac:dyDescent="0.25">
      <c r="A2" s="133" t="s">
        <v>41</v>
      </c>
      <c r="B2" s="134"/>
      <c r="C2" s="134"/>
      <c r="D2" s="134"/>
      <c r="E2" s="134"/>
      <c r="F2" s="135"/>
      <c r="H2" t="s">
        <v>21</v>
      </c>
      <c r="I2" s="95" t="s">
        <v>54</v>
      </c>
      <c r="J2" s="95"/>
      <c r="K2" s="148"/>
      <c r="L2" s="149"/>
      <c r="M2" s="149"/>
      <c r="N2" s="150"/>
      <c r="O2" s="104">
        <v>2020</v>
      </c>
      <c r="P2" s="104"/>
      <c r="Q2" s="104"/>
      <c r="R2" s="104"/>
    </row>
    <row r="3" spans="1:18" ht="16.5" thickBot="1" x14ac:dyDescent="0.3">
      <c r="A3" s="103" t="s">
        <v>1</v>
      </c>
      <c r="B3" s="104"/>
      <c r="C3" s="104"/>
      <c r="D3" s="104"/>
      <c r="E3" s="104"/>
      <c r="F3" s="104"/>
      <c r="G3" s="139" t="str">
        <f>Анализ!G4</f>
        <v>Боглаевская Ольга Станиславовна</v>
      </c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</row>
    <row r="4" spans="1:18" ht="15.75" x14ac:dyDescent="0.25">
      <c r="A4" s="136" t="s">
        <v>8</v>
      </c>
      <c r="B4" s="137"/>
      <c r="C4" s="137"/>
      <c r="D4" s="137"/>
      <c r="E4" s="137"/>
      <c r="F4" s="137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</row>
    <row r="5" spans="1:18" ht="15" customHeight="1" x14ac:dyDescent="0.25">
      <c r="A5" s="142" t="s">
        <v>55</v>
      </c>
      <c r="B5" s="143"/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143"/>
      <c r="Q5" s="143"/>
      <c r="R5" s="144"/>
    </row>
    <row r="6" spans="1:18" ht="15" customHeight="1" x14ac:dyDescent="0.25">
      <c r="A6" s="142" t="s">
        <v>56</v>
      </c>
      <c r="B6" s="143"/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3"/>
      <c r="R6" s="144"/>
    </row>
    <row r="7" spans="1:18" ht="15" customHeight="1" x14ac:dyDescent="0.25">
      <c r="A7" s="142" t="s">
        <v>57</v>
      </c>
      <c r="B7" s="143"/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3"/>
      <c r="Q7" s="143"/>
      <c r="R7" s="144"/>
    </row>
    <row r="8" spans="1:18" ht="15" customHeight="1" x14ac:dyDescent="0.25">
      <c r="A8" s="145"/>
      <c r="B8" s="146"/>
      <c r="C8" s="146"/>
      <c r="D8" s="146"/>
      <c r="E8" s="146"/>
      <c r="F8" s="146"/>
      <c r="G8" s="146"/>
      <c r="H8" s="146"/>
      <c r="I8" s="146"/>
      <c r="J8" s="146"/>
      <c r="K8" s="146"/>
      <c r="L8" s="146"/>
      <c r="M8" s="146"/>
      <c r="N8" s="146"/>
      <c r="O8" s="146"/>
      <c r="P8" s="146"/>
      <c r="Q8" s="146"/>
      <c r="R8" s="147"/>
    </row>
    <row r="9" spans="1:18" ht="15" customHeight="1" x14ac:dyDescent="0.25">
      <c r="A9" s="140" t="s">
        <v>9</v>
      </c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141"/>
    </row>
    <row r="10" spans="1:18" ht="15" customHeight="1" thickBot="1" x14ac:dyDescent="0.3">
      <c r="A10" s="127"/>
      <c r="B10" s="128"/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9"/>
    </row>
    <row r="11" spans="1:18" ht="15" customHeight="1" thickBot="1" x14ac:dyDescent="0.3">
      <c r="A11" s="115"/>
      <c r="B11" s="116"/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7"/>
    </row>
    <row r="12" spans="1:18" ht="15" customHeight="1" thickBot="1" x14ac:dyDescent="0.3">
      <c r="A12" s="115"/>
      <c r="B12" s="116"/>
      <c r="C12" s="116"/>
      <c r="D12" s="116"/>
      <c r="E12" s="116"/>
      <c r="F12" s="116"/>
      <c r="G12" s="116"/>
      <c r="H12" s="116"/>
      <c r="I12" s="116"/>
      <c r="J12" s="116"/>
      <c r="K12" s="116"/>
      <c r="L12" s="116"/>
      <c r="M12" s="116"/>
      <c r="N12" s="116"/>
      <c r="O12" s="116"/>
      <c r="P12" s="116"/>
      <c r="Q12" s="116"/>
      <c r="R12" s="117"/>
    </row>
    <row r="13" spans="1:18" ht="15" customHeight="1" thickBot="1" x14ac:dyDescent="0.3">
      <c r="A13" s="115"/>
      <c r="B13" s="116"/>
      <c r="C13" s="116"/>
      <c r="D13" s="116"/>
      <c r="E13" s="116"/>
      <c r="F13" s="116"/>
      <c r="G13" s="116"/>
      <c r="H13" s="116"/>
      <c r="I13" s="116"/>
      <c r="J13" s="116"/>
      <c r="K13" s="116"/>
      <c r="L13" s="116"/>
      <c r="M13" s="116"/>
      <c r="N13" s="116"/>
      <c r="O13" s="116"/>
      <c r="P13" s="116"/>
      <c r="Q13" s="116"/>
      <c r="R13" s="117"/>
    </row>
    <row r="14" spans="1:18" ht="15" customHeight="1" thickBot="1" x14ac:dyDescent="0.3">
      <c r="A14" s="115"/>
      <c r="B14" s="116"/>
      <c r="C14" s="116"/>
      <c r="D14" s="116"/>
      <c r="E14" s="116"/>
      <c r="F14" s="116"/>
      <c r="G14" s="116"/>
      <c r="H14" s="116"/>
      <c r="I14" s="116"/>
      <c r="J14" s="116"/>
      <c r="K14" s="116"/>
      <c r="L14" s="116"/>
      <c r="M14" s="116"/>
      <c r="N14" s="116"/>
      <c r="O14" s="116"/>
      <c r="P14" s="116"/>
      <c r="Q14" s="116"/>
      <c r="R14" s="117"/>
    </row>
    <row r="15" spans="1:18" ht="15" customHeight="1" thickBot="1" x14ac:dyDescent="0.3">
      <c r="A15" s="115"/>
      <c r="B15" s="116"/>
      <c r="C15" s="116"/>
      <c r="D15" s="116"/>
      <c r="E15" s="116"/>
      <c r="F15" s="116"/>
      <c r="G15" s="116"/>
      <c r="H15" s="116"/>
      <c r="I15" s="116"/>
      <c r="J15" s="116"/>
      <c r="K15" s="116"/>
      <c r="L15" s="116"/>
      <c r="M15" s="116"/>
      <c r="N15" s="116"/>
      <c r="O15" s="116"/>
      <c r="P15" s="116"/>
      <c r="Q15" s="116"/>
      <c r="R15" s="117"/>
    </row>
    <row r="16" spans="1:18" ht="15" customHeight="1" thickBot="1" x14ac:dyDescent="0.3">
      <c r="A16" s="115"/>
      <c r="B16" s="116"/>
      <c r="C16" s="116"/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116"/>
      <c r="O16" s="116"/>
      <c r="P16" s="116"/>
      <c r="Q16" s="116"/>
      <c r="R16" s="117"/>
    </row>
    <row r="17" spans="1:18" ht="15" customHeight="1" thickBot="1" x14ac:dyDescent="0.3">
      <c r="A17" s="115"/>
      <c r="B17" s="116"/>
      <c r="C17" s="116"/>
      <c r="D17" s="116"/>
      <c r="E17" s="116"/>
      <c r="F17" s="116"/>
      <c r="G17" s="116"/>
      <c r="H17" s="116"/>
      <c r="I17" s="116"/>
      <c r="J17" s="116"/>
      <c r="K17" s="116"/>
      <c r="L17" s="116"/>
      <c r="M17" s="116"/>
      <c r="N17" s="116"/>
      <c r="O17" s="116"/>
      <c r="P17" s="116"/>
      <c r="Q17" s="116"/>
      <c r="R17" s="117"/>
    </row>
    <row r="18" spans="1:18" ht="15" customHeight="1" thickBot="1" x14ac:dyDescent="0.3">
      <c r="A18" s="115"/>
      <c r="B18" s="116"/>
      <c r="C18" s="116"/>
      <c r="D18" s="116"/>
      <c r="E18" s="116"/>
      <c r="F18" s="116"/>
      <c r="G18" s="116"/>
      <c r="H18" s="116"/>
      <c r="I18" s="116"/>
      <c r="J18" s="116"/>
      <c r="K18" s="116"/>
      <c r="L18" s="116"/>
      <c r="M18" s="116"/>
      <c r="N18" s="116"/>
      <c r="O18" s="116"/>
      <c r="P18" s="116"/>
      <c r="Q18" s="116"/>
      <c r="R18" s="117"/>
    </row>
    <row r="19" spans="1:18" ht="15" customHeight="1" x14ac:dyDescent="0.25">
      <c r="A19" s="119"/>
      <c r="B19" s="120"/>
      <c r="C19" s="120"/>
      <c r="D19" s="120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1"/>
    </row>
    <row r="20" spans="1:18" ht="15" customHeight="1" x14ac:dyDescent="0.25">
      <c r="A20" s="122" t="s">
        <v>18</v>
      </c>
      <c r="B20" s="124"/>
      <c r="C20" s="122" t="s">
        <v>16</v>
      </c>
      <c r="D20" s="123"/>
      <c r="E20" s="123"/>
      <c r="F20" s="123"/>
      <c r="G20" s="123"/>
      <c r="H20" s="123"/>
      <c r="I20" s="124"/>
      <c r="J20" s="122" t="s">
        <v>18</v>
      </c>
      <c r="K20" s="124"/>
      <c r="L20" s="122" t="s">
        <v>17</v>
      </c>
      <c r="M20" s="123"/>
      <c r="N20" s="123"/>
      <c r="O20" s="123"/>
      <c r="P20" s="123"/>
      <c r="Q20" s="123"/>
      <c r="R20" s="124"/>
    </row>
    <row r="21" spans="1:18" ht="15" customHeight="1" x14ac:dyDescent="0.25">
      <c r="A21" s="125"/>
      <c r="B21" s="126"/>
      <c r="C21" s="112"/>
      <c r="D21" s="113"/>
      <c r="E21" s="113"/>
      <c r="F21" s="113"/>
      <c r="G21" s="113"/>
      <c r="H21" s="113"/>
      <c r="I21" s="114"/>
      <c r="J21" s="112"/>
      <c r="K21" s="114"/>
      <c r="L21" s="112"/>
      <c r="M21" s="113"/>
      <c r="N21" s="113"/>
      <c r="O21" s="113"/>
      <c r="P21" s="113"/>
      <c r="Q21" s="113"/>
      <c r="R21" s="114"/>
    </row>
    <row r="22" spans="1:18" ht="15" customHeight="1" x14ac:dyDescent="0.25">
      <c r="A22" s="125"/>
      <c r="B22" s="126"/>
      <c r="C22" s="112"/>
      <c r="D22" s="113"/>
      <c r="E22" s="113"/>
      <c r="F22" s="113"/>
      <c r="G22" s="113"/>
      <c r="H22" s="113"/>
      <c r="I22" s="114"/>
      <c r="J22" s="112"/>
      <c r="K22" s="114"/>
      <c r="L22" s="112"/>
      <c r="M22" s="113"/>
      <c r="N22" s="113"/>
      <c r="O22" s="113"/>
      <c r="P22" s="113"/>
      <c r="Q22" s="113"/>
      <c r="R22" s="114"/>
    </row>
    <row r="23" spans="1:18" ht="15.75" x14ac:dyDescent="0.25">
      <c r="A23" s="111"/>
      <c r="B23" s="111"/>
      <c r="C23" s="118"/>
      <c r="D23" s="118"/>
      <c r="E23" s="118"/>
      <c r="F23" s="118"/>
      <c r="G23" s="118"/>
      <c r="H23" s="118"/>
      <c r="I23" s="118"/>
      <c r="J23" s="113"/>
      <c r="K23" s="114"/>
      <c r="L23" s="112"/>
      <c r="M23" s="113"/>
      <c r="N23" s="113"/>
      <c r="O23" s="113"/>
      <c r="P23" s="113"/>
      <c r="Q23" s="113"/>
      <c r="R23" s="114"/>
    </row>
    <row r="24" spans="1:18" ht="15.75" x14ac:dyDescent="0.25">
      <c r="A24" s="111"/>
      <c r="B24" s="111"/>
      <c r="C24" s="118"/>
      <c r="D24" s="118"/>
      <c r="E24" s="118"/>
      <c r="F24" s="118"/>
      <c r="G24" s="118"/>
      <c r="H24" s="118"/>
      <c r="I24" s="118"/>
      <c r="J24" s="113"/>
      <c r="K24" s="114"/>
      <c r="L24" s="112"/>
      <c r="M24" s="113"/>
      <c r="N24" s="113"/>
      <c r="O24" s="113"/>
      <c r="P24" s="113"/>
      <c r="Q24" s="113"/>
      <c r="R24" s="114"/>
    </row>
    <row r="25" spans="1:18" ht="15.75" x14ac:dyDescent="0.25">
      <c r="A25" s="111"/>
      <c r="B25" s="111"/>
      <c r="C25" s="118"/>
      <c r="D25" s="118"/>
      <c r="E25" s="118"/>
      <c r="F25" s="118"/>
      <c r="G25" s="118"/>
      <c r="H25" s="118"/>
      <c r="I25" s="118"/>
      <c r="J25" s="113"/>
      <c r="K25" s="114"/>
      <c r="L25" s="112"/>
      <c r="M25" s="113"/>
      <c r="N25" s="113"/>
      <c r="O25" s="113"/>
      <c r="P25" s="113"/>
      <c r="Q25" s="113"/>
      <c r="R25" s="114"/>
    </row>
    <row r="26" spans="1:18" ht="15.75" x14ac:dyDescent="0.25">
      <c r="A26" s="111"/>
      <c r="B26" s="111"/>
      <c r="C26" s="118"/>
      <c r="D26" s="118"/>
      <c r="E26" s="118"/>
      <c r="F26" s="118"/>
      <c r="G26" s="118"/>
      <c r="H26" s="118"/>
      <c r="I26" s="118"/>
      <c r="J26" s="113"/>
      <c r="K26" s="114"/>
      <c r="L26" s="112"/>
      <c r="M26" s="113"/>
      <c r="N26" s="113"/>
      <c r="O26" s="113"/>
      <c r="P26" s="113"/>
      <c r="Q26" s="113"/>
      <c r="R26" s="114"/>
    </row>
    <row r="27" spans="1:18" ht="15.75" x14ac:dyDescent="0.25">
      <c r="A27" s="111"/>
      <c r="B27" s="111"/>
      <c r="C27" s="118"/>
      <c r="D27" s="118"/>
      <c r="E27" s="118"/>
      <c r="F27" s="118"/>
      <c r="G27" s="118"/>
      <c r="H27" s="118"/>
      <c r="I27" s="118"/>
      <c r="J27" s="113"/>
      <c r="K27" s="114"/>
      <c r="L27" s="112"/>
      <c r="M27" s="113"/>
      <c r="N27" s="113"/>
      <c r="O27" s="113"/>
      <c r="P27" s="113"/>
      <c r="Q27" s="113"/>
      <c r="R27" s="114"/>
    </row>
    <row r="28" spans="1:18" ht="15.75" x14ac:dyDescent="0.25">
      <c r="A28" s="111"/>
      <c r="B28" s="111"/>
      <c r="C28" s="118"/>
      <c r="D28" s="118"/>
      <c r="E28" s="118"/>
      <c r="F28" s="118"/>
      <c r="G28" s="118"/>
      <c r="H28" s="118"/>
      <c r="I28" s="118"/>
      <c r="J28" s="113"/>
      <c r="K28" s="114"/>
      <c r="L28" s="112"/>
      <c r="M28" s="113"/>
      <c r="N28" s="113"/>
      <c r="O28" s="113"/>
      <c r="P28" s="113"/>
      <c r="Q28" s="113"/>
      <c r="R28" s="114"/>
    </row>
    <row r="29" spans="1:18" ht="15.75" x14ac:dyDescent="0.25">
      <c r="A29" s="111"/>
      <c r="B29" s="111"/>
      <c r="C29" s="118"/>
      <c r="D29" s="118"/>
      <c r="E29" s="118"/>
      <c r="F29" s="118"/>
      <c r="G29" s="118"/>
      <c r="H29" s="118"/>
      <c r="I29" s="118"/>
      <c r="J29" s="113"/>
      <c r="K29" s="114"/>
      <c r="L29" s="112"/>
      <c r="M29" s="113"/>
      <c r="N29" s="113"/>
      <c r="O29" s="113"/>
      <c r="P29" s="113"/>
      <c r="Q29" s="113"/>
      <c r="R29" s="114"/>
    </row>
    <row r="30" spans="1:18" ht="15.75" x14ac:dyDescent="0.25">
      <c r="A30" s="111"/>
      <c r="B30" s="111"/>
      <c r="C30" s="118"/>
      <c r="D30" s="118"/>
      <c r="E30" s="118"/>
      <c r="F30" s="118"/>
      <c r="G30" s="118"/>
      <c r="H30" s="118"/>
      <c r="I30" s="118"/>
      <c r="J30" s="113"/>
      <c r="K30" s="114"/>
      <c r="L30" s="112"/>
      <c r="M30" s="113"/>
      <c r="N30" s="113"/>
      <c r="O30" s="113"/>
      <c r="P30" s="113"/>
      <c r="Q30" s="113"/>
      <c r="R30" s="114"/>
    </row>
    <row r="31" spans="1:18" ht="15.75" x14ac:dyDescent="0.25">
      <c r="A31" s="111"/>
      <c r="B31" s="111"/>
      <c r="C31" s="118"/>
      <c r="D31" s="118"/>
      <c r="E31" s="118"/>
      <c r="F31" s="118"/>
      <c r="G31" s="118"/>
      <c r="H31" s="118"/>
      <c r="I31" s="118"/>
      <c r="J31" s="113"/>
      <c r="K31" s="114"/>
      <c r="L31" s="112"/>
      <c r="M31" s="113"/>
      <c r="N31" s="113"/>
      <c r="O31" s="113"/>
      <c r="P31" s="113"/>
      <c r="Q31" s="113"/>
      <c r="R31" s="114"/>
    </row>
    <row r="32" spans="1:18" ht="15.75" x14ac:dyDescent="0.25">
      <c r="A32" s="111"/>
      <c r="B32" s="111"/>
      <c r="C32" s="118"/>
      <c r="D32" s="118"/>
      <c r="E32" s="118"/>
      <c r="F32" s="118"/>
      <c r="G32" s="118"/>
      <c r="H32" s="118"/>
      <c r="I32" s="118"/>
      <c r="J32" s="113"/>
      <c r="K32" s="114"/>
      <c r="L32" s="112"/>
      <c r="M32" s="113"/>
      <c r="N32" s="113"/>
      <c r="O32" s="113"/>
      <c r="P32" s="113"/>
      <c r="Q32" s="113"/>
      <c r="R32" s="114"/>
    </row>
  </sheetData>
  <mergeCells count="75">
    <mergeCell ref="A1:R1"/>
    <mergeCell ref="A2:F2"/>
    <mergeCell ref="A4:R4"/>
    <mergeCell ref="G3:R3"/>
    <mergeCell ref="A9:R9"/>
    <mergeCell ref="A6:R6"/>
    <mergeCell ref="A7:R7"/>
    <mergeCell ref="A8:R8"/>
    <mergeCell ref="I2:J2"/>
    <mergeCell ref="K2:N2"/>
    <mergeCell ref="O2:R2"/>
    <mergeCell ref="A3:F3"/>
    <mergeCell ref="A5:R5"/>
    <mergeCell ref="A10:R10"/>
    <mergeCell ref="A11:R11"/>
    <mergeCell ref="A12:R12"/>
    <mergeCell ref="A13:R13"/>
    <mergeCell ref="L30:R30"/>
    <mergeCell ref="A30:B30"/>
    <mergeCell ref="L24:R24"/>
    <mergeCell ref="C25:I25"/>
    <mergeCell ref="J25:K25"/>
    <mergeCell ref="L25:R25"/>
    <mergeCell ref="C26:I26"/>
    <mergeCell ref="J26:K26"/>
    <mergeCell ref="L26:R26"/>
    <mergeCell ref="A24:B24"/>
    <mergeCell ref="A25:B25"/>
    <mergeCell ref="A26:B26"/>
    <mergeCell ref="C31:I31"/>
    <mergeCell ref="J31:K31"/>
    <mergeCell ref="L31:R31"/>
    <mergeCell ref="C32:I32"/>
    <mergeCell ref="J32:K32"/>
    <mergeCell ref="L32:R32"/>
    <mergeCell ref="A31:B31"/>
    <mergeCell ref="A32:B32"/>
    <mergeCell ref="C30:I30"/>
    <mergeCell ref="J30:K30"/>
    <mergeCell ref="L27:R27"/>
    <mergeCell ref="C28:I28"/>
    <mergeCell ref="J28:K28"/>
    <mergeCell ref="L28:R28"/>
    <mergeCell ref="C29:I29"/>
    <mergeCell ref="J29:K29"/>
    <mergeCell ref="L29:R29"/>
    <mergeCell ref="A27:B27"/>
    <mergeCell ref="A28:B28"/>
    <mergeCell ref="A29:B29"/>
    <mergeCell ref="C27:I27"/>
    <mergeCell ref="J27:K27"/>
    <mergeCell ref="C24:I24"/>
    <mergeCell ref="J24:K24"/>
    <mergeCell ref="A19:R19"/>
    <mergeCell ref="C20:I20"/>
    <mergeCell ref="J20:K20"/>
    <mergeCell ref="L20:R20"/>
    <mergeCell ref="C21:I21"/>
    <mergeCell ref="J21:K21"/>
    <mergeCell ref="A20:B20"/>
    <mergeCell ref="A21:B21"/>
    <mergeCell ref="L21:R21"/>
    <mergeCell ref="L22:R22"/>
    <mergeCell ref="C23:I23"/>
    <mergeCell ref="J23:K23"/>
    <mergeCell ref="L23:R23"/>
    <mergeCell ref="A22:B22"/>
    <mergeCell ref="A23:B23"/>
    <mergeCell ref="C22:I22"/>
    <mergeCell ref="J22:K22"/>
    <mergeCell ref="A14:R14"/>
    <mergeCell ref="A15:R15"/>
    <mergeCell ref="A16:R16"/>
    <mergeCell ref="A17:R17"/>
    <mergeCell ref="A18:R18"/>
  </mergeCells>
  <dataValidations count="1">
    <dataValidation type="list" allowBlank="1" showInputMessage="1" showErrorMessage="1" sqref="K2">
      <formula1>#REF!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workbookViewId="0">
      <selection activeCell="B15" sqref="B15:C16"/>
    </sheetView>
  </sheetViews>
  <sheetFormatPr defaultRowHeight="15" x14ac:dyDescent="0.25"/>
  <sheetData>
    <row r="1" spans="1:12" ht="18" x14ac:dyDescent="0.25">
      <c r="A1" s="155" t="s">
        <v>42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</row>
    <row r="2" spans="1:12" x14ac:dyDescent="0.25">
      <c r="A2" s="43"/>
    </row>
    <row r="3" spans="1:12" ht="18.75" x14ac:dyDescent="0.25">
      <c r="A3" s="156" t="s">
        <v>33</v>
      </c>
      <c r="B3" s="44"/>
      <c r="C3" s="159" t="s">
        <v>34</v>
      </c>
      <c r="D3" s="159"/>
      <c r="E3" s="159"/>
      <c r="F3" s="159"/>
      <c r="G3" s="159"/>
      <c r="H3" s="159"/>
      <c r="I3" s="159"/>
      <c r="J3" s="159"/>
      <c r="K3" s="159"/>
      <c r="L3" s="159"/>
    </row>
    <row r="4" spans="1:12" ht="18.75" x14ac:dyDescent="0.3">
      <c r="A4" s="157"/>
      <c r="B4" s="45"/>
      <c r="C4" s="46">
        <v>1</v>
      </c>
      <c r="D4" s="47">
        <v>2</v>
      </c>
      <c r="E4" s="47">
        <v>3</v>
      </c>
      <c r="F4" s="47">
        <v>4</v>
      </c>
      <c r="G4" s="47">
        <v>5</v>
      </c>
      <c r="H4" s="47">
        <v>6</v>
      </c>
      <c r="I4" s="47">
        <v>7</v>
      </c>
      <c r="J4" s="47">
        <v>8</v>
      </c>
      <c r="K4" s="47">
        <v>9</v>
      </c>
      <c r="L4" s="47">
        <v>10</v>
      </c>
    </row>
    <row r="5" spans="1:12" ht="18.75" x14ac:dyDescent="0.3">
      <c r="A5" s="157"/>
      <c r="B5" s="48" t="s">
        <v>35</v>
      </c>
      <c r="C5" s="151"/>
      <c r="D5" s="151"/>
      <c r="E5" s="151"/>
      <c r="F5" s="151"/>
      <c r="G5" s="151"/>
      <c r="H5" s="151"/>
      <c r="I5" s="151"/>
      <c r="J5" s="151"/>
      <c r="K5" s="151"/>
      <c r="L5" s="151"/>
    </row>
    <row r="6" spans="1:12" x14ac:dyDescent="0.25">
      <c r="A6" s="158"/>
      <c r="B6" s="49" t="s">
        <v>36</v>
      </c>
      <c r="C6" s="152"/>
      <c r="D6" s="152"/>
      <c r="E6" s="152"/>
      <c r="F6" s="152"/>
      <c r="G6" s="152"/>
      <c r="H6" s="152"/>
      <c r="I6" s="152"/>
      <c r="J6" s="152"/>
      <c r="K6" s="152"/>
      <c r="L6" s="152"/>
    </row>
    <row r="7" spans="1:12" ht="18.75" x14ac:dyDescent="0.3">
      <c r="A7" s="50">
        <v>1</v>
      </c>
      <c r="B7" s="51"/>
      <c r="C7" s="47"/>
      <c r="D7" s="47"/>
      <c r="E7" s="47"/>
      <c r="F7" s="47"/>
      <c r="G7" s="47"/>
      <c r="H7" s="47"/>
      <c r="I7" s="47"/>
      <c r="J7" s="47"/>
      <c r="K7" s="47"/>
      <c r="L7" s="47"/>
    </row>
    <row r="8" spans="1:12" ht="18.75" x14ac:dyDescent="0.3">
      <c r="A8" s="50">
        <v>2</v>
      </c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</row>
    <row r="9" spans="1:12" ht="18.75" x14ac:dyDescent="0.3">
      <c r="A9" s="50">
        <v>3</v>
      </c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</row>
    <row r="10" spans="1:12" ht="18.75" x14ac:dyDescent="0.3">
      <c r="A10" s="50">
        <v>4</v>
      </c>
      <c r="B10" s="153"/>
      <c r="C10" s="154"/>
      <c r="D10" s="52"/>
      <c r="E10" s="52"/>
      <c r="F10" s="52"/>
      <c r="G10" s="52"/>
      <c r="H10" s="52"/>
      <c r="I10" s="52"/>
      <c r="J10" s="52"/>
      <c r="K10" s="52"/>
      <c r="L10" s="52"/>
    </row>
    <row r="11" spans="1:12" ht="18.75" x14ac:dyDescent="0.3">
      <c r="A11" s="50">
        <v>5</v>
      </c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</row>
    <row r="12" spans="1:12" ht="18.75" x14ac:dyDescent="0.3">
      <c r="A12" s="50">
        <v>6</v>
      </c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</row>
    <row r="13" spans="1:12" ht="18.75" x14ac:dyDescent="0.3">
      <c r="A13" s="50">
        <v>7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</row>
    <row r="14" spans="1:12" ht="18.75" x14ac:dyDescent="0.3">
      <c r="A14" s="50">
        <v>8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</row>
    <row r="15" spans="1:12" ht="18.75" x14ac:dyDescent="0.3">
      <c r="A15" s="50">
        <v>9</v>
      </c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</row>
    <row r="16" spans="1:12" ht="18.75" x14ac:dyDescent="0.3">
      <c r="A16" s="50">
        <v>10</v>
      </c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</row>
    <row r="17" spans="1:1" x14ac:dyDescent="0.25">
      <c r="A17" s="43"/>
    </row>
  </sheetData>
  <mergeCells count="14">
    <mergeCell ref="J5:J6"/>
    <mergeCell ref="K5:K6"/>
    <mergeCell ref="L5:L6"/>
    <mergeCell ref="B10:C10"/>
    <mergeCell ref="A1:L1"/>
    <mergeCell ref="A3:A6"/>
    <mergeCell ref="C3:L3"/>
    <mergeCell ref="C5:C6"/>
    <mergeCell ref="D5:D6"/>
    <mergeCell ref="E5:E6"/>
    <mergeCell ref="F5:F6"/>
    <mergeCell ref="G5:G6"/>
    <mergeCell ref="H5:H6"/>
    <mergeCell ref="I5:I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Поэлементный</vt:lpstr>
      <vt:lpstr>Анализ</vt:lpstr>
      <vt:lpstr>Итог</vt:lpstr>
      <vt:lpstr>Диагност.карта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ноут</dc:creator>
  <cp:lastModifiedBy>1ПК</cp:lastModifiedBy>
  <dcterms:created xsi:type="dcterms:W3CDTF">2020-11-25T18:48:25Z</dcterms:created>
  <dcterms:modified xsi:type="dcterms:W3CDTF">2020-12-23T10:20:14Z</dcterms:modified>
</cp:coreProperties>
</file>