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3" l="1"/>
  <c r="P15" i="3" s="1"/>
  <c r="S15" i="3"/>
  <c r="T15" i="3"/>
  <c r="O36" i="3"/>
  <c r="P36" i="3" s="1"/>
  <c r="S36" i="3"/>
  <c r="T36" i="3"/>
  <c r="D37" i="3" l="1"/>
  <c r="E37" i="3"/>
  <c r="F37" i="3"/>
  <c r="G37" i="3"/>
  <c r="H37" i="3"/>
  <c r="I37" i="3"/>
  <c r="J37" i="3"/>
  <c r="K37" i="3"/>
  <c r="L37" i="3"/>
  <c r="M37" i="3"/>
  <c r="N37" i="3"/>
  <c r="O37" i="3"/>
  <c r="C37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T10" i="3" l="1"/>
  <c r="T11" i="3"/>
  <c r="T12" i="3"/>
  <c r="T13" i="3"/>
  <c r="T14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Z5" i="3" l="1"/>
  <c r="Z4" i="3"/>
  <c r="I7" i="1" s="1"/>
  <c r="Z3" i="3"/>
  <c r="H7" i="1" s="1"/>
  <c r="Z2" i="3"/>
  <c r="G7" i="1" s="1"/>
  <c r="S10" i="3" l="1"/>
  <c r="S11" i="3"/>
  <c r="S12" i="3"/>
  <c r="S13" i="3"/>
  <c r="S14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AD52" i="3" l="1"/>
  <c r="AC52" i="3"/>
  <c r="AB52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W42" i="3"/>
  <c r="W43" i="3"/>
  <c r="W44" i="3"/>
  <c r="W45" i="3"/>
  <c r="W46" i="3"/>
  <c r="W47" i="3"/>
  <c r="W9" i="3" l="1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4" i="3"/>
  <c r="O13" i="3"/>
  <c r="O12" i="3"/>
  <c r="O11" i="3"/>
  <c r="O10" i="3"/>
  <c r="G3" i="2"/>
  <c r="A1" i="2"/>
  <c r="P11" i="3" l="1"/>
  <c r="W11" i="3" s="1"/>
  <c r="P13" i="3"/>
  <c r="W13" i="3" s="1"/>
  <c r="W15" i="3"/>
  <c r="W17" i="3"/>
  <c r="P17" i="3"/>
  <c r="W19" i="3" s="1"/>
  <c r="P19" i="3"/>
  <c r="W21" i="3" s="1"/>
  <c r="P21" i="3"/>
  <c r="W23" i="3" s="1"/>
  <c r="P23" i="3"/>
  <c r="W25" i="3" s="1"/>
  <c r="W27" i="3"/>
  <c r="P26" i="3"/>
  <c r="W29" i="3" s="1"/>
  <c r="P28" i="3"/>
  <c r="W31" i="3" s="1"/>
  <c r="P30" i="3"/>
  <c r="W33" i="3" s="1"/>
  <c r="P32" i="3"/>
  <c r="W35" i="3" s="1"/>
  <c r="P33" i="3"/>
  <c r="W37" i="3" s="1"/>
  <c r="P35" i="3"/>
  <c r="W39" i="3" s="1"/>
  <c r="W41" i="3"/>
  <c r="X43" i="3"/>
  <c r="X45" i="3"/>
  <c r="X47" i="3"/>
  <c r="P10" i="3"/>
  <c r="W10" i="3" s="1"/>
  <c r="P12" i="3"/>
  <c r="W12" i="3" s="1"/>
  <c r="P14" i="3"/>
  <c r="W14" i="3" s="1"/>
  <c r="W16" i="3"/>
  <c r="P16" i="3"/>
  <c r="W18" i="3" s="1"/>
  <c r="P18" i="3"/>
  <c r="W20" i="3" s="1"/>
  <c r="P20" i="3"/>
  <c r="W22" i="3" s="1"/>
  <c r="P22" i="3"/>
  <c r="W24" i="3" s="1"/>
  <c r="P24" i="3"/>
  <c r="W26" i="3" s="1"/>
  <c r="P25" i="3"/>
  <c r="W28" i="3" s="1"/>
  <c r="P27" i="3"/>
  <c r="W30" i="3" s="1"/>
  <c r="P29" i="3"/>
  <c r="W32" i="3" s="1"/>
  <c r="P31" i="3"/>
  <c r="W34" i="3" s="1"/>
  <c r="W36" i="3"/>
  <c r="P34" i="3"/>
  <c r="W38" i="3" s="1"/>
  <c r="W40" i="3"/>
  <c r="X42" i="3"/>
  <c r="X44" i="3"/>
  <c r="X46" i="3"/>
  <c r="X10" i="1"/>
  <c r="W10" i="1"/>
  <c r="D38" i="3"/>
  <c r="F10" i="1"/>
  <c r="F38" i="3"/>
  <c r="H10" i="1"/>
  <c r="H38" i="3"/>
  <c r="J10" i="1"/>
  <c r="L10" i="1"/>
  <c r="J38" i="3"/>
  <c r="L38" i="3"/>
  <c r="N10" i="1"/>
  <c r="P10" i="1"/>
  <c r="N38" i="3"/>
  <c r="T10" i="1"/>
  <c r="K10" i="1"/>
  <c r="I38" i="3"/>
  <c r="K38" i="3"/>
  <c r="M10" i="1"/>
  <c r="S10" i="1"/>
  <c r="V10" i="1"/>
  <c r="U10" i="1"/>
  <c r="R10" i="1"/>
  <c r="I10" i="1"/>
  <c r="G38" i="3"/>
  <c r="E38" i="3"/>
  <c r="G10" i="1"/>
  <c r="O10" i="1"/>
  <c r="M38" i="3"/>
  <c r="O38" i="3"/>
  <c r="Q10" i="1"/>
  <c r="C38" i="3"/>
  <c r="E10" i="1"/>
  <c r="A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>
  <authors>
    <author>Старченко</author>
  </authors>
  <commentList>
    <comment ref="W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<sst xmlns="http://schemas.openxmlformats.org/spreadsheetml/2006/main" count="77" uniqueCount="63">
  <si>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</si>
  <si>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</si>
  <si>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</si>
  <si>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</si>
  <si>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</si>
  <si>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</si>
  <si>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</si>
  <si>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</si>
  <si>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</si>
  <si>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</si>
  <si>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</si>
  <si>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</si>
  <si>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</si>
  <si>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</si>
  <si>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</si>
  <si>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</si>
  <si>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</si>
  <si>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</si>
  <si>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</si>
  <si>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</si>
  <si>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поставьте 1 если задание выполнено</t>
  </si>
  <si>
    <t>% от общ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</si>
  <si>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</si>
  <si>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</si>
  <si>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</si>
  <si>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</si>
  <si>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</si>
  <si>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</si>
  <si>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</si>
  <si>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</si>
  <si>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</si>
  <si>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</si>
  <si>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</si>
  <si>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</si>
  <si>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</si>
  <si>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</si>
  <si>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</si>
  <si>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</si>
  <si>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</si>
  <si>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</si>
  <si>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</si>
  <si>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</si>
  <si>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</si>
  <si>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</si>
  <si>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r>
      <t>Поэлементный анализ ВПР  класс</t>
    </r>
    <r>
      <rPr>
        <u/>
        <sz val="24"/>
        <color theme="1"/>
        <rFont val="Calibri"/>
        <family val="2"/>
        <charset val="204"/>
        <scheme val="minor"/>
      </rPr>
      <t xml:space="preserve"> ______9б история____</t>
    </r>
  </si>
  <si>
    <t>9б</t>
  </si>
  <si>
    <t>история</t>
  </si>
  <si>
    <t>Прохорова Дарья Васильевна</t>
  </si>
  <si>
    <t>Нацелено на проверку знания хронологии истории России. Ошибки в данном задании связаны с незнанием учащимися дат.</t>
  </si>
  <si>
    <t>Нацелено на проверку знания исторической терминологии.  Определения понятий даны неполно или неточно.</t>
  </si>
  <si>
    <t>Предполагают работу с изобразительной наглядностью. Требуется провести атрибуцию изобразительной наглядности и использовать. Учащиеся плохо различают иллюстрации различных произведений искусства</t>
  </si>
  <si>
    <t>Проверяет умение работать с текстовыми историческими источниками. Ошибки в данном задании связаны  с не умением определить контекст исторического источника.</t>
  </si>
  <si>
    <t>Нацелено на проверку умения проводить атрибуцию исторической карты. Ошибки учащихся вызваны плохим знанием контекста исторических карт.</t>
  </si>
  <si>
    <t xml:space="preserve">Проверяет знание исторической географии и умение работать с контурной картой. </t>
  </si>
  <si>
    <t>Нацелены на проверку знания фактов истории культуры России. Плохое знание иллюстративного материала не позволяет учащимся верно определять исторический контекст представленных иллюстраций</t>
  </si>
  <si>
    <t>Предполагает проверку владения простейшими приёмами аргументации. Учащимся допускающим ошибки в этом задании трудно приводить конкретную историческую аргументацию, это связано с незнанием фактической исторической информации.</t>
  </si>
  <si>
    <t>Проверяет знание исторических деятелей России и зарубежных стран и умение отбирать исторические факты в соответствии с заданным контекстом. Учащиеся, допускающие ошибки плохо владеют фактической информацией.</t>
  </si>
  <si>
    <t>Проверяет знание причин и следствий и умение формулировать положения, содержащие причинно-следственные связи. Некорректно или не точно сформулированы причинно-следственные связи.Проверяет знание причин и следствий и умение формулировать положения, содержащие причинно-следственные связи. Некорректно или не точно сформулированы причинно-следственные связи.</t>
  </si>
  <si>
    <t>Проверяет знание истории родного края. Некорректно или неправильно представлена информация.</t>
  </si>
  <si>
    <t xml:space="preserve">Задание 6. Нплохое знание исторической карты. Ошибки учащихся вызваны плохим знанием контекста исторических карт.																			</t>
  </si>
  <si>
    <t xml:space="preserve">Задание 11. Плохо различают  исторических деятелей России и зарубежных стран и умение отбирать исторические факты в соответствии с заданным контекстом. Учащиеся, допускающие ошибки плохо владеют фактической информацией.																	</t>
  </si>
  <si>
    <t xml:space="preserve">Задание 13. Проверяет знание истории родного края. Некорректно или неправильно представлена информация.																			</t>
  </si>
  <si>
    <t>психологическое 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</si>
</sst>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u/>
      <sz val="2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8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7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8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8" fillId="0" borderId="8" xfId="0" applyFont="1" applyBorder="1" applyAlignment="1" applyProtection="1">
      <alignment horizontal="center" wrapText="1"/>
      <protection locked="0" hidden="1"/>
    </xf>
    <xf numFmtId="0" fontId="1" fillId="0" borderId="15" xfId="0" applyFont="1" applyBorder="1" applyAlignment="1" applyProtection="1">
      <alignment horizontal="center" wrapText="1"/>
    </xf>
    <xf numFmtId="0" fontId="29" fillId="0" borderId="15" xfId="0" applyFont="1" applyBorder="1" applyAlignment="1" applyProtection="1">
      <alignment vertical="center"/>
      <protection locked="0"/>
    </xf>
    <xf numFmtId="0" fontId="29" fillId="0" borderId="8" xfId="0" applyFont="1" applyBorder="1" applyAlignment="1" applyProtection="1">
      <alignment vertical="center"/>
      <protection locked="0"/>
    </xf>
    <xf numFmtId="0" fontId="28" fillId="0" borderId="15" xfId="0" applyFont="1" applyFill="1" applyBorder="1" applyAlignment="1" applyProtection="1">
      <alignment horizontal="center" wrapText="1"/>
      <protection locked="0" hidden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29" xfId="0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30" fillId="0" borderId="18" xfId="0" applyFont="1" applyBorder="1" applyAlignment="1" applyProtection="1">
      <alignment horizontal="left" vertical="top" wrapText="1"/>
      <protection locked="0"/>
    </xf>
    <xf numFmtId="0" fontId="30" fillId="0" borderId="28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8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17" fillId="0" borderId="8" xfId="0" applyFont="1" applyBorder="1"/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Поэлементный!$W$9:$W$47</c:f>
              <c:numCache>
                <c:formatCode>0%</c:formatCode>
                <c:ptCount val="39"/>
                <c:pt idx="0">
                  <c:v>0</c:v>
                </c:pt>
                <c:pt idx="1">
                  <c:v>0.84615384615384615</c:v>
                </c:pt>
                <c:pt idx="2">
                  <c:v>0.53846153846153844</c:v>
                </c:pt>
                <c:pt idx="3">
                  <c:v>0.61538461538461542</c:v>
                </c:pt>
                <c:pt idx="4">
                  <c:v>0.76923076923076927</c:v>
                </c:pt>
                <c:pt idx="5">
                  <c:v>0.53846153846153844</c:v>
                </c:pt>
                <c:pt idx="6">
                  <c:v>0.15384615384615385</c:v>
                </c:pt>
                <c:pt idx="7">
                  <c:v>0</c:v>
                </c:pt>
                <c:pt idx="8">
                  <c:v>0</c:v>
                </c:pt>
                <c:pt idx="9">
                  <c:v>0.69230769230769229</c:v>
                </c:pt>
                <c:pt idx="10">
                  <c:v>0.69230769230769229</c:v>
                </c:pt>
                <c:pt idx="11">
                  <c:v>0.92307692307692313</c:v>
                </c:pt>
                <c:pt idx="12">
                  <c:v>0.46153846153846156</c:v>
                </c:pt>
                <c:pt idx="13">
                  <c:v>0.76923076923076927</c:v>
                </c:pt>
                <c:pt idx="14">
                  <c:v>0.76923076923076927</c:v>
                </c:pt>
                <c:pt idx="15">
                  <c:v>0.84615384615384615</c:v>
                </c:pt>
                <c:pt idx="16">
                  <c:v>0.38461538461538464</c:v>
                </c:pt>
                <c:pt idx="17">
                  <c:v>0.61538461538461542</c:v>
                </c:pt>
                <c:pt idx="18">
                  <c:v>0</c:v>
                </c:pt>
                <c:pt idx="19">
                  <c:v>0.46153846153846156</c:v>
                </c:pt>
                <c:pt idx="20">
                  <c:v>0.30769230769230771</c:v>
                </c:pt>
                <c:pt idx="21">
                  <c:v>0.84615384615384615</c:v>
                </c:pt>
                <c:pt idx="22">
                  <c:v>0.30769230769230771</c:v>
                </c:pt>
                <c:pt idx="23">
                  <c:v>0.53846153846153844</c:v>
                </c:pt>
                <c:pt idx="24">
                  <c:v>0.61538461538461542</c:v>
                </c:pt>
                <c:pt idx="25">
                  <c:v>0.61538461538461542</c:v>
                </c:pt>
                <c:pt idx="26">
                  <c:v>0.84615384615384615</c:v>
                </c:pt>
                <c:pt idx="27">
                  <c:v>0</c:v>
                </c:pt>
                <c:pt idx="28">
                  <c:v>0.23076923076923078</c:v>
                </c:pt>
                <c:pt idx="29">
                  <c:v>0.53846153846153844</c:v>
                </c:pt>
                <c:pt idx="30">
                  <c:v>0.76923076923076927</c:v>
                </c:pt>
                <c:pt idx="31">
                  <c:v>0.76923076923076927</c:v>
                </c:pt>
                <c:pt idx="32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</c:numCache>
            </c:numRef>
          </c:cat>
          <c:val>
            <c:numRef>
              <c:f>Поэлементный!$X$9:$X$47</c:f>
              <c:numCache>
                <c:formatCode>General</c:formatCode>
                <c:ptCount val="39"/>
                <c:pt idx="33" formatCode="0%">
                  <c:v>0</c:v>
                </c:pt>
                <c:pt idx="34" formatCode="0%">
                  <c:v>0</c:v>
                </c:pt>
                <c:pt idx="35" formatCode="0%">
                  <c:v>0</c:v>
                </c:pt>
                <c:pt idx="36" formatCode="0%">
                  <c:v>0</c:v>
                </c:pt>
                <c:pt idx="37" formatCode="0%">
                  <c:v>0</c:v>
                </c:pt>
                <c:pt idx="38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09024"/>
        <c:axId val="93010560"/>
      </c:barChart>
      <c:catAx>
        <c:axId val="93009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10560"/>
        <c:crosses val="autoZero"/>
        <c:auto val="1"/>
        <c:lblAlgn val="ctr"/>
        <c:lblOffset val="100"/>
        <c:noMultiLvlLbl val="0"/>
      </c:catAx>
      <c:valAx>
        <c:axId val="9301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0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Поэлементный!$U$51:$W$51</c:f>
              <c:strCache>
                <c:ptCount val="3"/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Поэлементный!$AB$52:$AD$52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35136"/>
        <c:axId val="97255808"/>
      </c:barChart>
      <c:catAx>
        <c:axId val="9303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255808"/>
        <c:crosses val="autoZero"/>
        <c:auto val="1"/>
        <c:lblAlgn val="ctr"/>
        <c:lblOffset val="100"/>
        <c:noMultiLvlLbl val="0"/>
      </c:catAx>
      <c:valAx>
        <c:axId val="9725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3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0.37037037037037035</c:v>
                </c:pt>
                <c:pt idx="1">
                  <c:v>0.70370370370370372</c:v>
                </c:pt>
                <c:pt idx="2">
                  <c:v>0.18518518518518517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00032"/>
        <c:axId val="99901824"/>
      </c:barChart>
      <c:catAx>
        <c:axId val="999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01824"/>
        <c:crosses val="autoZero"/>
        <c:auto val="1"/>
        <c:lblAlgn val="ctr"/>
        <c:lblOffset val="100"/>
        <c:noMultiLvlLbl val="0"/>
      </c:catAx>
      <c:valAx>
        <c:axId val="99901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0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20</c:v>
                </c:pt>
                <c:pt idx="1">
                  <c:v>22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9</c:v>
                </c:pt>
                <c:pt idx="6">
                  <c:v>18</c:v>
                </c:pt>
                <c:pt idx="7">
                  <c:v>22</c:v>
                </c:pt>
                <c:pt idx="8">
                  <c:v>21</c:v>
                </c:pt>
                <c:pt idx="9">
                  <c:v>12</c:v>
                </c:pt>
                <c:pt idx="10">
                  <c:v>17</c:v>
                </c:pt>
                <c:pt idx="11">
                  <c:v>10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9917184"/>
        <c:axId val="100223232"/>
      </c:barChart>
      <c:catAx>
        <c:axId val="999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23232"/>
        <c:crosses val="autoZero"/>
        <c:auto val="1"/>
        <c:lblAlgn val="ctr"/>
        <c:lblOffset val="100"/>
        <c:noMultiLvlLbl val="0"/>
      </c:catAx>
      <c:valAx>
        <c:axId val="1002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1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27</xdr:col>
      <xdr:colOff>43542</xdr:colOff>
      <xdr:row>68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385480</xdr:colOff>
      <xdr:row>59</xdr:row>
      <xdr:rowOff>71717</xdr:rowOff>
    </xdr:from>
    <xdr:to>
      <xdr:col>21</xdr:col>
      <xdr:colOff>331692</xdr:colOff>
      <xdr:row>69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60"/>
  <sheetViews>
    <sheetView tabSelected="1" topLeftCell="A2" zoomScale="85" zoomScaleNormal="85" workbookViewId="0">
      <selection activeCell="A2" sqref="A1:A1048576"/>
    </sheetView>
  </sheetViews>
  <sheetFormatPr defaultRowHeight="15" x14ac:dyDescent="0.25"/>
  <cols>
    <col min="1" max="1" width="11.42578125" customWidth="1"/>
    <col min="2" max="2" width="7.28515625" customWidth="1"/>
    <col min="3" max="14" width="5.7109375" customWidth="1"/>
    <col min="15" max="15" width="12.85546875" customWidth="1"/>
    <col min="16" max="16" width="11" customWidth="1"/>
    <col min="17" max="17" width="8.140625" customWidth="1"/>
    <col min="18" max="18" width="13" customWidth="1"/>
    <col min="19" max="19" width="14" customWidth="1"/>
    <col min="20" max="20" width="14.28515625" customWidth="1"/>
    <col min="21" max="21" width="14.7109375" customWidth="1"/>
    <col min="22" max="22" width="18.7109375" customWidth="1"/>
    <col min="23" max="23" width="17.5703125" customWidth="1"/>
    <col min="24" max="24" width="12.140625" customWidth="1"/>
    <col min="25" max="25" width="11.42578125" customWidth="1"/>
    <col min="26" max="26" width="12.140625" customWidth="1"/>
    <col min="27" max="27" width="15.7109375" customWidth="1"/>
    <col min="28" max="28" width="12.5703125" customWidth="1"/>
    <col min="29" max="29" width="21.7109375" customWidth="1"/>
  </cols>
  <sheetData>
    <row r="2" spans="1:31" ht="21" x14ac:dyDescent="0.35">
      <c r="C2" s="68" t="s">
        <v>44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Y2" s="41">
        <v>5</v>
      </c>
      <c r="Z2" s="38">
        <f>COUNTIF(Q10:Q36,5)</f>
        <v>3</v>
      </c>
    </row>
    <row r="3" spans="1:31" ht="21" x14ac:dyDescent="0.35"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Y3" s="41">
        <v>4</v>
      </c>
      <c r="Z3" s="38">
        <f>COUNTIF(Q10:Q36,4)</f>
        <v>7</v>
      </c>
    </row>
    <row r="4" spans="1:31" ht="21" x14ac:dyDescent="0.35"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Y4" s="41">
        <v>3</v>
      </c>
      <c r="Z4" s="38">
        <f>COUNTIF(R10:R38,3)</f>
        <v>9</v>
      </c>
    </row>
    <row r="5" spans="1:31" ht="21.75" thickBot="1" x14ac:dyDescent="0.4">
      <c r="Y5" s="41">
        <v>2</v>
      </c>
      <c r="Z5" s="38">
        <f>COUNTIF(Y10:Y52,2)</f>
        <v>0</v>
      </c>
    </row>
    <row r="6" spans="1:31" ht="29.25" thickBot="1" x14ac:dyDescent="0.5">
      <c r="E6" s="70" t="s">
        <v>20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S6" s="29">
        <v>13</v>
      </c>
      <c r="T6" s="29"/>
      <c r="U6" s="30"/>
      <c r="V6" s="30"/>
      <c r="W6" s="31">
        <v>13</v>
      </c>
    </row>
    <row r="7" spans="1:31" x14ac:dyDescent="0.25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9" spans="1:31" ht="75" x14ac:dyDescent="0.25">
      <c r="A9" s="62" t="s">
        <v>31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60" t="s">
        <v>27</v>
      </c>
      <c r="P9" s="60" t="s">
        <v>21</v>
      </c>
      <c r="Q9" s="60" t="s">
        <v>29</v>
      </c>
      <c r="R9" s="60" t="s">
        <v>30</v>
      </c>
      <c r="S9" s="60" t="s">
        <v>25</v>
      </c>
      <c r="T9" s="47" t="s">
        <v>26</v>
      </c>
      <c r="U9" s="59" t="s">
        <v>28</v>
      </c>
      <c r="V9" s="19" t="e">
        <f>#REF!</f>
        <v>#REF!</v>
      </c>
      <c r="W9" s="20" t="e">
        <f>#REF!</f>
        <v>#REF!</v>
      </c>
      <c r="X9" s="19"/>
      <c r="Y9" s="19"/>
      <c r="Z9" s="34"/>
      <c r="AA9" s="34"/>
      <c r="AB9" s="34"/>
      <c r="AC9" s="34"/>
      <c r="AD9" s="34"/>
      <c r="AE9" s="34"/>
    </row>
    <row r="10" spans="1:31" ht="46.9" customHeight="1" x14ac:dyDescent="0.25">
      <c r="A10" s="63">
        <v>90035</v>
      </c>
      <c r="B10" s="8"/>
      <c r="C10" s="8"/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32">
        <f t="shared" ref="O10:O36" si="0">COUNTIF(B10:N10,"1")</f>
        <v>11</v>
      </c>
      <c r="P10" s="33">
        <f t="shared" ref="P10:P35" si="1">O10/$W$6</f>
        <v>0.84615384615384615</v>
      </c>
      <c r="Q10" s="35">
        <v>4</v>
      </c>
      <c r="R10" s="61">
        <v>4</v>
      </c>
      <c r="S10" s="58" t="str">
        <f t="shared" ref="S10:S36" si="2">IF(Q10=R10,"подтвердил",IF(Q10&gt;R10,"повысил","понизил"))</f>
        <v>подтвердил</v>
      </c>
      <c r="T10" s="44">
        <f t="shared" ref="T10:T36" si="3">Q10-R10</f>
        <v>0</v>
      </c>
      <c r="U10" s="43"/>
      <c r="V10" s="19" t="e">
        <f>#REF!</f>
        <v>#REF!</v>
      </c>
      <c r="W10" s="20">
        <f t="shared" ref="W10:W15" si="4">P10</f>
        <v>0.84615384615384615</v>
      </c>
      <c r="X10" s="19"/>
      <c r="Y10" s="19"/>
      <c r="Z10" s="34"/>
      <c r="AA10" s="34"/>
      <c r="AB10" s="34"/>
      <c r="AC10" s="34"/>
      <c r="AD10" s="34"/>
      <c r="AE10" s="34"/>
    </row>
    <row r="11" spans="1:31" ht="46.9" customHeight="1" x14ac:dyDescent="0.25">
      <c r="A11" s="64">
        <v>90036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/>
      <c r="H11" s="8"/>
      <c r="I11" s="8">
        <v>1</v>
      </c>
      <c r="J11" s="8">
        <v>1</v>
      </c>
      <c r="K11" s="8"/>
      <c r="L11" s="8"/>
      <c r="M11" s="8"/>
      <c r="N11" s="8"/>
      <c r="O11" s="32">
        <f t="shared" si="0"/>
        <v>7</v>
      </c>
      <c r="P11" s="33">
        <f t="shared" si="1"/>
        <v>0.53846153846153844</v>
      </c>
      <c r="Q11" s="35">
        <v>3</v>
      </c>
      <c r="R11" s="61">
        <v>3</v>
      </c>
      <c r="S11" s="58" t="str">
        <f t="shared" si="2"/>
        <v>подтвердил</v>
      </c>
      <c r="T11" s="44">
        <f t="shared" si="3"/>
        <v>0</v>
      </c>
      <c r="U11" s="43"/>
      <c r="V11" s="19" t="e">
        <f>#REF!</f>
        <v>#REF!</v>
      </c>
      <c r="W11" s="20">
        <f t="shared" si="4"/>
        <v>0.53846153846153844</v>
      </c>
      <c r="X11" s="19"/>
      <c r="Y11" s="19"/>
      <c r="Z11" s="34"/>
      <c r="AA11" s="34"/>
      <c r="AB11" s="34"/>
      <c r="AC11" s="34"/>
      <c r="AD11" s="34"/>
      <c r="AE11" s="34"/>
    </row>
    <row r="12" spans="1:31" ht="46.9" customHeight="1" x14ac:dyDescent="0.25">
      <c r="A12" s="64">
        <v>90037</v>
      </c>
      <c r="B12" s="8">
        <v>1</v>
      </c>
      <c r="C12" s="8">
        <v>1</v>
      </c>
      <c r="D12" s="8"/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/>
      <c r="L12" s="8"/>
      <c r="M12" s="8"/>
      <c r="N12" s="8"/>
      <c r="O12" s="32">
        <f t="shared" si="0"/>
        <v>8</v>
      </c>
      <c r="P12" s="33">
        <f t="shared" si="1"/>
        <v>0.61538461538461542</v>
      </c>
      <c r="Q12" s="35">
        <v>3</v>
      </c>
      <c r="R12" s="61">
        <v>4</v>
      </c>
      <c r="S12" s="58" t="str">
        <f t="shared" si="2"/>
        <v>понизил</v>
      </c>
      <c r="T12" s="44">
        <f t="shared" si="3"/>
        <v>-1</v>
      </c>
      <c r="U12" s="43"/>
      <c r="V12" s="19" t="e">
        <f>#REF!</f>
        <v>#REF!</v>
      </c>
      <c r="W12" s="20">
        <f t="shared" si="4"/>
        <v>0.61538461538461542</v>
      </c>
      <c r="X12" s="19"/>
      <c r="Y12" s="19"/>
      <c r="Z12" s="34"/>
      <c r="AA12" s="34"/>
      <c r="AB12" s="34"/>
      <c r="AC12" s="34"/>
      <c r="AD12" s="34"/>
      <c r="AE12" s="34"/>
    </row>
    <row r="13" spans="1:31" ht="46.9" customHeight="1" x14ac:dyDescent="0.25">
      <c r="A13" s="64">
        <v>90038</v>
      </c>
      <c r="B13" s="8">
        <v>1</v>
      </c>
      <c r="C13" s="8">
        <v>1</v>
      </c>
      <c r="D13" s="8"/>
      <c r="E13" s="8">
        <v>1</v>
      </c>
      <c r="F13" s="8">
        <v>1</v>
      </c>
      <c r="G13" s="8"/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/>
      <c r="O13" s="32">
        <f t="shared" si="0"/>
        <v>10</v>
      </c>
      <c r="P13" s="33">
        <f t="shared" si="1"/>
        <v>0.76923076923076927</v>
      </c>
      <c r="Q13" s="35">
        <v>4</v>
      </c>
      <c r="R13" s="61">
        <v>3</v>
      </c>
      <c r="S13" s="58" t="str">
        <f t="shared" si="2"/>
        <v>повысил</v>
      </c>
      <c r="T13" s="44">
        <f t="shared" si="3"/>
        <v>1</v>
      </c>
      <c r="U13" s="43"/>
      <c r="V13" s="19" t="e">
        <f>#REF!</f>
        <v>#REF!</v>
      </c>
      <c r="W13" s="20">
        <f t="shared" si="4"/>
        <v>0.76923076923076927</v>
      </c>
      <c r="X13" s="19"/>
      <c r="Y13" s="19"/>
      <c r="Z13" s="34"/>
      <c r="AA13" s="34"/>
      <c r="AB13" s="34"/>
      <c r="AC13" s="34"/>
      <c r="AD13" s="34"/>
      <c r="AE13" s="34"/>
    </row>
    <row r="14" spans="1:31" ht="46.9" customHeight="1" x14ac:dyDescent="0.25">
      <c r="A14" s="64">
        <v>90039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/>
      <c r="H14" s="8"/>
      <c r="I14" s="8">
        <v>1</v>
      </c>
      <c r="J14" s="8">
        <v>1</v>
      </c>
      <c r="K14" s="8"/>
      <c r="L14" s="8"/>
      <c r="M14" s="8"/>
      <c r="N14" s="8"/>
      <c r="O14" s="32">
        <f t="shared" si="0"/>
        <v>7</v>
      </c>
      <c r="P14" s="33">
        <f t="shared" si="1"/>
        <v>0.53846153846153844</v>
      </c>
      <c r="Q14" s="35">
        <v>3</v>
      </c>
      <c r="R14" s="61">
        <v>3</v>
      </c>
      <c r="S14" s="58" t="str">
        <f t="shared" si="2"/>
        <v>подтвердил</v>
      </c>
      <c r="T14" s="44">
        <f t="shared" si="3"/>
        <v>0</v>
      </c>
      <c r="U14" s="43"/>
      <c r="V14" s="19" t="e">
        <f>#REF!</f>
        <v>#REF!</v>
      </c>
      <c r="W14" s="20">
        <f t="shared" si="4"/>
        <v>0.53846153846153844</v>
      </c>
      <c r="X14" s="19"/>
      <c r="Y14" s="19"/>
      <c r="Z14" s="34"/>
      <c r="AA14" s="34"/>
      <c r="AB14" s="34"/>
      <c r="AC14" s="34"/>
      <c r="AD14" s="34"/>
      <c r="AE14" s="34"/>
    </row>
    <row r="15" spans="1:31" ht="46.9" customHeight="1" x14ac:dyDescent="0.25">
      <c r="A15" s="64">
        <v>90040</v>
      </c>
      <c r="B15" s="8"/>
      <c r="C15" s="8">
        <v>1</v>
      </c>
      <c r="D15" s="8"/>
      <c r="E15" s="8"/>
      <c r="F15" s="8"/>
      <c r="G15" s="8"/>
      <c r="H15" s="8"/>
      <c r="I15" s="8">
        <v>1</v>
      </c>
      <c r="J15" s="8"/>
      <c r="K15" s="8"/>
      <c r="L15" s="8"/>
      <c r="M15" s="8"/>
      <c r="N15" s="8"/>
      <c r="O15" s="32">
        <f t="shared" si="0"/>
        <v>2</v>
      </c>
      <c r="P15" s="33">
        <f t="shared" si="1"/>
        <v>0.15384615384615385</v>
      </c>
      <c r="Q15" s="35">
        <v>2</v>
      </c>
      <c r="R15" s="61">
        <v>3</v>
      </c>
      <c r="S15" s="58" t="str">
        <f t="shared" si="2"/>
        <v>понизил</v>
      </c>
      <c r="T15" s="44">
        <f t="shared" si="3"/>
        <v>-1</v>
      </c>
      <c r="U15" s="43"/>
      <c r="V15" s="19" t="e">
        <f>#REF!</f>
        <v>#REF!</v>
      </c>
      <c r="W15" s="20">
        <f t="shared" si="4"/>
        <v>0.15384615384615385</v>
      </c>
      <c r="X15" s="19"/>
      <c r="Y15" s="19"/>
      <c r="Z15" s="34"/>
      <c r="AA15" s="34"/>
      <c r="AB15" s="34"/>
      <c r="AC15" s="34"/>
      <c r="AD15" s="34"/>
      <c r="AE15" s="34"/>
    </row>
    <row r="16" spans="1:31" ht="46.9" customHeight="1" x14ac:dyDescent="0.25">
      <c r="A16" s="64">
        <v>90043</v>
      </c>
      <c r="B16" s="8">
        <v>1</v>
      </c>
      <c r="C16" s="8">
        <v>1</v>
      </c>
      <c r="D16" s="8"/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/>
      <c r="L16" s="8"/>
      <c r="M16" s="8"/>
      <c r="N16" s="8">
        <v>1</v>
      </c>
      <c r="O16" s="32">
        <f t="shared" si="0"/>
        <v>9</v>
      </c>
      <c r="P16" s="33">
        <f t="shared" si="1"/>
        <v>0.69230769230769229</v>
      </c>
      <c r="Q16" s="35">
        <v>3</v>
      </c>
      <c r="R16" s="65">
        <v>5</v>
      </c>
      <c r="S16" s="58" t="str">
        <f t="shared" si="2"/>
        <v>понизил</v>
      </c>
      <c r="T16" s="44">
        <f t="shared" si="3"/>
        <v>-2</v>
      </c>
      <c r="U16" s="43" t="s">
        <v>62</v>
      </c>
      <c r="V16" s="19" t="e">
        <f>#REF!</f>
        <v>#REF!</v>
      </c>
      <c r="W16" s="20" t="e">
        <f>#REF!</f>
        <v>#REF!</v>
      </c>
      <c r="X16" s="19"/>
      <c r="Y16" s="19"/>
      <c r="Z16" s="34"/>
      <c r="AA16" s="34"/>
      <c r="AB16" s="34"/>
      <c r="AC16" s="34"/>
      <c r="AD16" s="34"/>
      <c r="AE16" s="34"/>
    </row>
    <row r="17" spans="1:31" ht="46.9" customHeight="1" x14ac:dyDescent="0.25">
      <c r="A17" s="64">
        <v>90044</v>
      </c>
      <c r="B17" s="8">
        <v>1</v>
      </c>
      <c r="C17" s="8">
        <v>1</v>
      </c>
      <c r="D17" s="8"/>
      <c r="E17" s="8"/>
      <c r="F17" s="8">
        <v>1</v>
      </c>
      <c r="G17" s="8"/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/>
      <c r="N17" s="8">
        <v>1</v>
      </c>
      <c r="O17" s="32">
        <f t="shared" si="0"/>
        <v>9</v>
      </c>
      <c r="P17" s="33">
        <f t="shared" si="1"/>
        <v>0.69230769230769229</v>
      </c>
      <c r="Q17" s="35">
        <v>4</v>
      </c>
      <c r="R17" s="61">
        <v>4</v>
      </c>
      <c r="S17" s="58" t="str">
        <f t="shared" si="2"/>
        <v>подтвердил</v>
      </c>
      <c r="T17" s="44">
        <f t="shared" si="3"/>
        <v>0</v>
      </c>
      <c r="U17" s="43"/>
      <c r="V17" s="19" t="e">
        <f>#REF!</f>
        <v>#REF!</v>
      </c>
      <c r="W17" s="20" t="e">
        <f>#REF!</f>
        <v>#REF!</v>
      </c>
      <c r="X17" s="19"/>
      <c r="Y17" s="19"/>
      <c r="Z17" s="34"/>
      <c r="AA17" s="34"/>
      <c r="AB17" s="34"/>
      <c r="AC17" s="34"/>
      <c r="AD17" s="34"/>
      <c r="AE17" s="34"/>
    </row>
    <row r="18" spans="1:31" ht="46.9" customHeight="1" x14ac:dyDescent="0.25">
      <c r="A18" s="64">
        <v>90045</v>
      </c>
      <c r="B18" s="8">
        <v>1</v>
      </c>
      <c r="C18" s="8">
        <v>1</v>
      </c>
      <c r="D18" s="8"/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32">
        <f t="shared" si="0"/>
        <v>12</v>
      </c>
      <c r="P18" s="33">
        <f t="shared" si="1"/>
        <v>0.92307692307692313</v>
      </c>
      <c r="Q18" s="35">
        <v>5</v>
      </c>
      <c r="R18" s="61">
        <v>5</v>
      </c>
      <c r="S18" s="58" t="str">
        <f t="shared" si="2"/>
        <v>подтвердил</v>
      </c>
      <c r="T18" s="44">
        <f t="shared" si="3"/>
        <v>0</v>
      </c>
      <c r="U18" s="43"/>
      <c r="V18" s="19" t="e">
        <f>#REF!</f>
        <v>#REF!</v>
      </c>
      <c r="W18" s="20">
        <f t="shared" ref="W18:W26" si="5">P16</f>
        <v>0.69230769230769229</v>
      </c>
      <c r="X18" s="19"/>
      <c r="Y18" s="19"/>
      <c r="Z18" s="34"/>
      <c r="AA18" s="34"/>
      <c r="AB18" s="34"/>
      <c r="AC18" s="34"/>
      <c r="AD18" s="34"/>
      <c r="AE18" s="34"/>
    </row>
    <row r="19" spans="1:31" ht="46.9" customHeight="1" x14ac:dyDescent="0.25">
      <c r="A19" s="64">
        <v>90046</v>
      </c>
      <c r="B19" s="8">
        <v>1</v>
      </c>
      <c r="C19" s="8">
        <v>1</v>
      </c>
      <c r="D19" s="8">
        <v>1</v>
      </c>
      <c r="E19" s="8"/>
      <c r="F19" s="8"/>
      <c r="G19" s="8">
        <v>1</v>
      </c>
      <c r="H19" s="8"/>
      <c r="I19" s="8"/>
      <c r="J19" s="8"/>
      <c r="K19" s="8"/>
      <c r="L19" s="8">
        <v>1</v>
      </c>
      <c r="M19" s="8"/>
      <c r="N19" s="8">
        <v>1</v>
      </c>
      <c r="O19" s="32">
        <f t="shared" si="0"/>
        <v>6</v>
      </c>
      <c r="P19" s="33">
        <f t="shared" si="1"/>
        <v>0.46153846153846156</v>
      </c>
      <c r="Q19" s="35">
        <v>3</v>
      </c>
      <c r="R19" s="61">
        <v>3</v>
      </c>
      <c r="S19" s="58" t="str">
        <f t="shared" si="2"/>
        <v>подтвердил</v>
      </c>
      <c r="T19" s="44">
        <f t="shared" si="3"/>
        <v>0</v>
      </c>
      <c r="U19" s="43"/>
      <c r="V19" s="19" t="e">
        <f>#REF!</f>
        <v>#REF!</v>
      </c>
      <c r="W19" s="20">
        <f t="shared" si="5"/>
        <v>0.69230769230769229</v>
      </c>
      <c r="X19" s="19"/>
      <c r="Y19" s="19"/>
      <c r="Z19" s="34"/>
      <c r="AA19" s="34"/>
      <c r="AB19" s="34"/>
      <c r="AC19" s="34"/>
      <c r="AD19" s="34"/>
      <c r="AE19" s="34"/>
    </row>
    <row r="20" spans="1:31" ht="46.9" customHeight="1" x14ac:dyDescent="0.25">
      <c r="A20" s="64">
        <v>90047</v>
      </c>
      <c r="B20" s="8">
        <v>1</v>
      </c>
      <c r="C20" s="8">
        <v>1</v>
      </c>
      <c r="D20" s="8">
        <v>1</v>
      </c>
      <c r="E20" s="8"/>
      <c r="F20" s="8">
        <v>1</v>
      </c>
      <c r="G20" s="8"/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/>
      <c r="O20" s="32">
        <f t="shared" si="0"/>
        <v>10</v>
      </c>
      <c r="P20" s="33">
        <f t="shared" si="1"/>
        <v>0.76923076923076927</v>
      </c>
      <c r="Q20" s="35">
        <v>3</v>
      </c>
      <c r="R20" s="61">
        <v>3</v>
      </c>
      <c r="S20" s="58" t="str">
        <f t="shared" si="2"/>
        <v>подтвердил</v>
      </c>
      <c r="T20" s="44">
        <f t="shared" si="3"/>
        <v>0</v>
      </c>
      <c r="U20" s="43"/>
      <c r="V20" s="19" t="e">
        <f>#REF!</f>
        <v>#REF!</v>
      </c>
      <c r="W20" s="20">
        <f t="shared" si="5"/>
        <v>0.92307692307692313</v>
      </c>
      <c r="X20" s="19"/>
      <c r="Y20" s="19"/>
      <c r="Z20" s="34"/>
      <c r="AA20" s="34"/>
      <c r="AB20" s="34"/>
      <c r="AC20" s="34"/>
      <c r="AD20" s="34"/>
      <c r="AE20" s="34"/>
    </row>
    <row r="21" spans="1:31" ht="46.9" customHeight="1" x14ac:dyDescent="0.25">
      <c r="A21" s="64">
        <v>90048</v>
      </c>
      <c r="B21" s="8">
        <v>1</v>
      </c>
      <c r="C21" s="8">
        <v>1</v>
      </c>
      <c r="D21" s="8"/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/>
      <c r="L21" s="8">
        <v>1</v>
      </c>
      <c r="M21" s="8"/>
      <c r="N21" s="8">
        <v>1</v>
      </c>
      <c r="O21" s="32">
        <f t="shared" si="0"/>
        <v>10</v>
      </c>
      <c r="P21" s="33">
        <f t="shared" si="1"/>
        <v>0.76923076923076927</v>
      </c>
      <c r="Q21" s="35">
        <v>4</v>
      </c>
      <c r="R21" s="61">
        <v>5</v>
      </c>
      <c r="S21" s="58" t="str">
        <f t="shared" si="2"/>
        <v>понизил</v>
      </c>
      <c r="T21" s="44">
        <f t="shared" si="3"/>
        <v>-1</v>
      </c>
      <c r="U21" s="43"/>
      <c r="V21" s="19" t="e">
        <f>#REF!</f>
        <v>#REF!</v>
      </c>
      <c r="W21" s="20">
        <f t="shared" si="5"/>
        <v>0.46153846153846156</v>
      </c>
      <c r="X21" s="19"/>
      <c r="Y21" s="19"/>
      <c r="Z21" s="34"/>
      <c r="AA21" s="34"/>
      <c r="AB21" s="34"/>
      <c r="AC21" s="34"/>
      <c r="AD21" s="34"/>
      <c r="AE21" s="34"/>
    </row>
    <row r="22" spans="1:31" ht="46.9" customHeight="1" x14ac:dyDescent="0.25">
      <c r="A22" s="64">
        <v>90049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/>
      <c r="H22" s="8"/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32">
        <f t="shared" si="0"/>
        <v>11</v>
      </c>
      <c r="P22" s="33">
        <f t="shared" si="1"/>
        <v>0.84615384615384615</v>
      </c>
      <c r="Q22" s="35">
        <v>4</v>
      </c>
      <c r="R22" s="61">
        <v>4</v>
      </c>
      <c r="S22" s="58" t="str">
        <f t="shared" si="2"/>
        <v>подтвердил</v>
      </c>
      <c r="T22" s="44">
        <f t="shared" si="3"/>
        <v>0</v>
      </c>
      <c r="U22" s="43"/>
      <c r="V22" s="19" t="e">
        <f>#REF!</f>
        <v>#REF!</v>
      </c>
      <c r="W22" s="20">
        <f t="shared" si="5"/>
        <v>0.76923076923076927</v>
      </c>
      <c r="X22" s="19"/>
      <c r="Y22" s="19"/>
      <c r="Z22" s="34"/>
      <c r="AA22" s="34"/>
      <c r="AB22" s="34"/>
      <c r="AC22" s="34"/>
      <c r="AD22" s="34"/>
      <c r="AE22" s="34"/>
    </row>
    <row r="23" spans="1:31" ht="46.9" customHeight="1" x14ac:dyDescent="0.25">
      <c r="A23" s="64">
        <v>90050</v>
      </c>
      <c r="B23" s="8"/>
      <c r="C23" s="8">
        <v>1</v>
      </c>
      <c r="D23" s="8"/>
      <c r="E23" s="8"/>
      <c r="F23" s="8">
        <v>1</v>
      </c>
      <c r="G23" s="8"/>
      <c r="H23" s="8"/>
      <c r="I23" s="8">
        <v>1</v>
      </c>
      <c r="J23" s="8"/>
      <c r="K23" s="8"/>
      <c r="L23" s="8">
        <v>1</v>
      </c>
      <c r="M23" s="8"/>
      <c r="N23" s="8">
        <v>1</v>
      </c>
      <c r="O23" s="32">
        <f t="shared" si="0"/>
        <v>5</v>
      </c>
      <c r="P23" s="33">
        <f t="shared" si="1"/>
        <v>0.38461538461538464</v>
      </c>
      <c r="Q23" s="35">
        <v>3</v>
      </c>
      <c r="R23" s="61">
        <v>3</v>
      </c>
      <c r="S23" s="58" t="str">
        <f t="shared" si="2"/>
        <v>подтвердил</v>
      </c>
      <c r="T23" s="44">
        <f t="shared" si="3"/>
        <v>0</v>
      </c>
      <c r="U23" s="43"/>
      <c r="V23" s="19" t="e">
        <f>#REF!</f>
        <v>#REF!</v>
      </c>
      <c r="W23" s="20">
        <f t="shared" si="5"/>
        <v>0.76923076923076927</v>
      </c>
      <c r="X23" s="19"/>
      <c r="Y23" s="19"/>
      <c r="Z23" s="34"/>
      <c r="AA23" s="34"/>
      <c r="AB23" s="34"/>
      <c r="AC23" s="34"/>
      <c r="AD23" s="34"/>
      <c r="AE23" s="34"/>
    </row>
    <row r="24" spans="1:31" ht="46.9" customHeight="1" x14ac:dyDescent="0.25">
      <c r="A24" s="64">
        <v>90051</v>
      </c>
      <c r="B24" s="8">
        <v>1</v>
      </c>
      <c r="C24" s="8">
        <v>1</v>
      </c>
      <c r="D24" s="8"/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/>
      <c r="L24" s="8"/>
      <c r="M24" s="8"/>
      <c r="N24" s="8"/>
      <c r="O24" s="32">
        <f t="shared" si="0"/>
        <v>8</v>
      </c>
      <c r="P24" s="33">
        <f t="shared" si="1"/>
        <v>0.61538461538461542</v>
      </c>
      <c r="Q24" s="35">
        <v>3</v>
      </c>
      <c r="R24" s="61">
        <v>3</v>
      </c>
      <c r="S24" s="58" t="str">
        <f t="shared" si="2"/>
        <v>подтвердил</v>
      </c>
      <c r="T24" s="44">
        <f t="shared" si="3"/>
        <v>0</v>
      </c>
      <c r="U24" s="43"/>
      <c r="V24" s="19" t="e">
        <f>#REF!</f>
        <v>#REF!</v>
      </c>
      <c r="W24" s="20">
        <f t="shared" si="5"/>
        <v>0.84615384615384615</v>
      </c>
      <c r="X24" s="19"/>
      <c r="Y24" s="19"/>
      <c r="Z24" s="34"/>
      <c r="AA24" s="34"/>
      <c r="AB24" s="34"/>
      <c r="AC24" s="34"/>
      <c r="AD24" s="34"/>
      <c r="AE24" s="34"/>
    </row>
    <row r="25" spans="1:31" ht="46.9" customHeight="1" x14ac:dyDescent="0.25">
      <c r="A25" s="64">
        <v>90053</v>
      </c>
      <c r="B25" s="8">
        <v>1</v>
      </c>
      <c r="C25" s="8">
        <v>1</v>
      </c>
      <c r="D25" s="8">
        <v>1</v>
      </c>
      <c r="E25" s="8"/>
      <c r="F25" s="8">
        <v>1</v>
      </c>
      <c r="G25" s="8"/>
      <c r="H25" s="8"/>
      <c r="I25" s="8"/>
      <c r="J25" s="8">
        <v>1</v>
      </c>
      <c r="K25" s="8"/>
      <c r="L25" s="8">
        <v>1</v>
      </c>
      <c r="M25" s="8"/>
      <c r="N25" s="8"/>
      <c r="O25" s="32">
        <f t="shared" si="0"/>
        <v>6</v>
      </c>
      <c r="P25" s="33">
        <f t="shared" si="1"/>
        <v>0.46153846153846156</v>
      </c>
      <c r="Q25" s="35">
        <v>2</v>
      </c>
      <c r="R25" s="61">
        <v>4</v>
      </c>
      <c r="S25" s="58" t="str">
        <f t="shared" si="2"/>
        <v>понизил</v>
      </c>
      <c r="T25" s="44">
        <f t="shared" si="3"/>
        <v>-2</v>
      </c>
      <c r="U25" s="43" t="s">
        <v>62</v>
      </c>
      <c r="V25" s="19" t="e">
        <f>#REF!</f>
        <v>#REF!</v>
      </c>
      <c r="W25" s="20">
        <f t="shared" si="5"/>
        <v>0.38461538461538464</v>
      </c>
      <c r="X25" s="19"/>
      <c r="Y25" s="19"/>
      <c r="Z25" s="34"/>
      <c r="AA25" s="34"/>
      <c r="AB25" s="34"/>
      <c r="AC25" s="34"/>
      <c r="AD25" s="34"/>
      <c r="AE25" s="34"/>
    </row>
    <row r="26" spans="1:31" ht="46.9" customHeight="1" x14ac:dyDescent="0.25">
      <c r="A26" s="64">
        <v>90054</v>
      </c>
      <c r="B26" s="8"/>
      <c r="C26" s="8"/>
      <c r="D26" s="8">
        <v>1</v>
      </c>
      <c r="E26" s="8"/>
      <c r="F26" s="8"/>
      <c r="G26" s="8"/>
      <c r="H26" s="8"/>
      <c r="I26" s="8"/>
      <c r="J26" s="8">
        <v>1</v>
      </c>
      <c r="K26" s="8">
        <v>1</v>
      </c>
      <c r="L26" s="8"/>
      <c r="M26" s="8">
        <v>1</v>
      </c>
      <c r="N26" s="8"/>
      <c r="O26" s="32">
        <f t="shared" si="0"/>
        <v>4</v>
      </c>
      <c r="P26" s="33">
        <f t="shared" si="1"/>
        <v>0.30769230769230771</v>
      </c>
      <c r="Q26" s="35">
        <v>2</v>
      </c>
      <c r="R26" s="65">
        <v>4</v>
      </c>
      <c r="S26" s="58" t="str">
        <f t="shared" si="2"/>
        <v>понизил</v>
      </c>
      <c r="T26" s="44">
        <f t="shared" si="3"/>
        <v>-2</v>
      </c>
      <c r="U26" s="173" t="s">
        <v>62</v>
      </c>
      <c r="V26" s="19" t="e">
        <f>#REF!</f>
        <v>#REF!</v>
      </c>
      <c r="W26" s="20">
        <f t="shared" si="5"/>
        <v>0.61538461538461542</v>
      </c>
      <c r="X26" s="19"/>
      <c r="Y26" s="19"/>
      <c r="Z26" s="34"/>
      <c r="AA26" s="34"/>
      <c r="AB26" s="34"/>
      <c r="AC26" s="34"/>
      <c r="AD26" s="34"/>
      <c r="AE26" s="34"/>
    </row>
    <row r="27" spans="1:31" ht="46.9" customHeight="1" x14ac:dyDescent="0.25">
      <c r="A27" s="64">
        <v>90055</v>
      </c>
      <c r="B27" s="8">
        <v>1</v>
      </c>
      <c r="C27" s="8">
        <v>1</v>
      </c>
      <c r="D27" s="8">
        <v>1</v>
      </c>
      <c r="E27" s="8"/>
      <c r="F27" s="8">
        <v>1</v>
      </c>
      <c r="G27" s="8"/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32">
        <f t="shared" si="0"/>
        <v>11</v>
      </c>
      <c r="P27" s="33">
        <f t="shared" si="1"/>
        <v>0.84615384615384615</v>
      </c>
      <c r="Q27" s="35">
        <v>5</v>
      </c>
      <c r="R27" s="61">
        <v>5</v>
      </c>
      <c r="S27" s="58" t="str">
        <f t="shared" si="2"/>
        <v>подтвердил</v>
      </c>
      <c r="T27" s="44">
        <f t="shared" si="3"/>
        <v>0</v>
      </c>
      <c r="U27" s="173"/>
      <c r="V27" s="19" t="e">
        <f>#REF!</f>
        <v>#REF!</v>
      </c>
      <c r="W27" s="20" t="e">
        <f>#REF!</f>
        <v>#REF!</v>
      </c>
      <c r="X27" s="19"/>
      <c r="Y27" s="19"/>
      <c r="Z27" s="34"/>
      <c r="AA27" s="34"/>
      <c r="AB27" s="34"/>
      <c r="AC27" s="34"/>
      <c r="AD27" s="34"/>
      <c r="AE27" s="34"/>
    </row>
    <row r="28" spans="1:31" ht="46.9" customHeight="1" x14ac:dyDescent="0.25">
      <c r="A28" s="64">
        <v>90056</v>
      </c>
      <c r="B28" s="8">
        <v>1</v>
      </c>
      <c r="C28" s="8">
        <v>1</v>
      </c>
      <c r="D28" s="8"/>
      <c r="E28" s="8"/>
      <c r="F28" s="8"/>
      <c r="G28" s="8"/>
      <c r="H28" s="8">
        <v>1</v>
      </c>
      <c r="I28" s="8">
        <v>1</v>
      </c>
      <c r="J28" s="8"/>
      <c r="K28" s="8"/>
      <c r="L28" s="8"/>
      <c r="M28" s="8"/>
      <c r="N28" s="8"/>
      <c r="O28" s="32">
        <f t="shared" si="0"/>
        <v>4</v>
      </c>
      <c r="P28" s="33">
        <f t="shared" si="1"/>
        <v>0.30769230769230771</v>
      </c>
      <c r="Q28" s="35">
        <v>2</v>
      </c>
      <c r="R28" s="61">
        <v>4</v>
      </c>
      <c r="S28" s="58" t="str">
        <f t="shared" si="2"/>
        <v>понизил</v>
      </c>
      <c r="T28" s="44">
        <f t="shared" si="3"/>
        <v>-2</v>
      </c>
      <c r="U28" s="43" t="s">
        <v>62</v>
      </c>
      <c r="V28" s="19" t="e">
        <f>#REF!</f>
        <v>#REF!</v>
      </c>
      <c r="W28" s="20">
        <f t="shared" ref="W28:W35" si="6">P25</f>
        <v>0.46153846153846156</v>
      </c>
      <c r="X28" s="19"/>
      <c r="Y28" s="19"/>
      <c r="Z28" s="34"/>
      <c r="AA28" s="34"/>
      <c r="AB28" s="34"/>
      <c r="AC28" s="34"/>
      <c r="AD28" s="34"/>
      <c r="AE28" s="34"/>
    </row>
    <row r="29" spans="1:31" ht="46.9" customHeight="1" x14ac:dyDescent="0.25">
      <c r="A29" s="64">
        <v>90057</v>
      </c>
      <c r="B29" s="8"/>
      <c r="C29" s="8"/>
      <c r="D29" s="8">
        <v>1</v>
      </c>
      <c r="E29" s="8"/>
      <c r="F29" s="8">
        <v>1</v>
      </c>
      <c r="G29" s="8"/>
      <c r="H29" s="8">
        <v>1</v>
      </c>
      <c r="I29" s="8">
        <v>1</v>
      </c>
      <c r="J29" s="8">
        <v>1</v>
      </c>
      <c r="K29" s="8"/>
      <c r="L29" s="8">
        <v>1</v>
      </c>
      <c r="M29" s="8"/>
      <c r="N29" s="8">
        <v>1</v>
      </c>
      <c r="O29" s="32">
        <f t="shared" si="0"/>
        <v>7</v>
      </c>
      <c r="P29" s="33">
        <f t="shared" si="1"/>
        <v>0.53846153846153844</v>
      </c>
      <c r="Q29" s="35">
        <v>3</v>
      </c>
      <c r="R29" s="61">
        <v>4</v>
      </c>
      <c r="S29" s="58" t="str">
        <f t="shared" si="2"/>
        <v>понизил</v>
      </c>
      <c r="T29" s="44">
        <f t="shared" si="3"/>
        <v>-1</v>
      </c>
      <c r="U29" s="43"/>
      <c r="V29" s="19" t="e">
        <f>#REF!</f>
        <v>#REF!</v>
      </c>
      <c r="W29" s="20">
        <f t="shared" si="6"/>
        <v>0.30769230769230771</v>
      </c>
      <c r="X29" s="19"/>
      <c r="Y29" s="19"/>
      <c r="Z29" s="34"/>
      <c r="AA29" s="34"/>
      <c r="AB29" s="34"/>
      <c r="AC29" s="34"/>
      <c r="AD29" s="34"/>
      <c r="AE29" s="34"/>
    </row>
    <row r="30" spans="1:31" ht="46.9" customHeight="1" x14ac:dyDescent="0.25">
      <c r="A30" s="64">
        <v>90058</v>
      </c>
      <c r="B30" s="8">
        <v>1</v>
      </c>
      <c r="C30" s="8">
        <v>1</v>
      </c>
      <c r="D30" s="8">
        <v>1</v>
      </c>
      <c r="E30" s="8"/>
      <c r="F30" s="8">
        <v>1</v>
      </c>
      <c r="G30" s="8"/>
      <c r="H30" s="8">
        <v>1</v>
      </c>
      <c r="I30" s="8">
        <v>1</v>
      </c>
      <c r="J30" s="8">
        <v>1</v>
      </c>
      <c r="K30" s="8"/>
      <c r="L30" s="8">
        <v>1</v>
      </c>
      <c r="M30" s="8"/>
      <c r="N30" s="8"/>
      <c r="O30" s="32">
        <f t="shared" si="0"/>
        <v>8</v>
      </c>
      <c r="P30" s="33">
        <f t="shared" si="1"/>
        <v>0.61538461538461542</v>
      </c>
      <c r="Q30" s="35">
        <v>3</v>
      </c>
      <c r="R30" s="61">
        <v>4</v>
      </c>
      <c r="S30" s="58" t="str">
        <f t="shared" si="2"/>
        <v>понизил</v>
      </c>
      <c r="T30" s="44">
        <f t="shared" si="3"/>
        <v>-1</v>
      </c>
      <c r="U30" s="43"/>
      <c r="V30" s="19" t="e">
        <f>#REF!</f>
        <v>#REF!</v>
      </c>
      <c r="W30" s="20">
        <f t="shared" si="6"/>
        <v>0.84615384615384615</v>
      </c>
      <c r="X30" s="19"/>
      <c r="Y30" s="19"/>
      <c r="Z30" s="34"/>
      <c r="AA30" s="34"/>
      <c r="AB30" s="34"/>
      <c r="AC30" s="34"/>
      <c r="AD30" s="34"/>
      <c r="AE30" s="34"/>
    </row>
    <row r="31" spans="1:31" ht="46.9" customHeight="1" x14ac:dyDescent="0.25">
      <c r="A31" s="64">
        <v>90059</v>
      </c>
      <c r="B31" s="8">
        <v>1</v>
      </c>
      <c r="C31" s="8">
        <v>1</v>
      </c>
      <c r="D31" s="8"/>
      <c r="E31" s="8"/>
      <c r="F31" s="8">
        <v>1</v>
      </c>
      <c r="G31" s="8"/>
      <c r="H31" s="8">
        <v>1</v>
      </c>
      <c r="I31" s="8"/>
      <c r="J31" s="8">
        <v>1</v>
      </c>
      <c r="K31" s="8"/>
      <c r="L31" s="8">
        <v>1</v>
      </c>
      <c r="M31" s="8">
        <v>1</v>
      </c>
      <c r="N31" s="8">
        <v>1</v>
      </c>
      <c r="O31" s="32">
        <f t="shared" si="0"/>
        <v>8</v>
      </c>
      <c r="P31" s="33">
        <f t="shared" si="1"/>
        <v>0.61538461538461542</v>
      </c>
      <c r="Q31" s="35">
        <v>3</v>
      </c>
      <c r="R31" s="61">
        <v>4</v>
      </c>
      <c r="S31" s="58" t="str">
        <f t="shared" si="2"/>
        <v>понизил</v>
      </c>
      <c r="T31" s="44">
        <f t="shared" si="3"/>
        <v>-1</v>
      </c>
      <c r="U31" s="43"/>
      <c r="V31" s="19" t="e">
        <f>#REF!</f>
        <v>#REF!</v>
      </c>
      <c r="W31" s="20">
        <f t="shared" si="6"/>
        <v>0.30769230769230771</v>
      </c>
      <c r="X31" s="19"/>
      <c r="Y31" s="19"/>
      <c r="Z31" s="34"/>
      <c r="AA31" s="34"/>
      <c r="AB31" s="34"/>
      <c r="AC31" s="34"/>
      <c r="AD31" s="34"/>
      <c r="AE31" s="34"/>
    </row>
    <row r="32" spans="1:31" ht="46.9" customHeight="1" x14ac:dyDescent="0.25">
      <c r="A32" s="64">
        <v>90060</v>
      </c>
      <c r="B32" s="8">
        <v>1</v>
      </c>
      <c r="C32" s="8">
        <v>1</v>
      </c>
      <c r="D32" s="8">
        <v>1</v>
      </c>
      <c r="E32" s="8"/>
      <c r="F32" s="8">
        <v>1</v>
      </c>
      <c r="G32" s="8"/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32">
        <f t="shared" si="0"/>
        <v>11</v>
      </c>
      <c r="P32" s="33">
        <f t="shared" si="1"/>
        <v>0.84615384615384615</v>
      </c>
      <c r="Q32" s="35">
        <v>5</v>
      </c>
      <c r="R32" s="65">
        <v>5</v>
      </c>
      <c r="S32" s="58" t="str">
        <f t="shared" si="2"/>
        <v>подтвердил</v>
      </c>
      <c r="T32" s="44">
        <f t="shared" si="3"/>
        <v>0</v>
      </c>
      <c r="U32" s="43"/>
      <c r="V32" s="19" t="e">
        <f>#REF!</f>
        <v>#REF!</v>
      </c>
      <c r="W32" s="20">
        <f t="shared" si="6"/>
        <v>0.53846153846153844</v>
      </c>
      <c r="X32" s="19"/>
      <c r="Y32" s="19"/>
      <c r="Z32" s="34"/>
      <c r="AA32" s="34"/>
      <c r="AB32" s="34"/>
      <c r="AC32" s="34"/>
      <c r="AD32" s="34"/>
      <c r="AE32" s="34"/>
    </row>
    <row r="33" spans="1:32" ht="46.9" customHeight="1" x14ac:dyDescent="0.25">
      <c r="A33" s="64">
        <v>90061</v>
      </c>
      <c r="B33" s="8"/>
      <c r="C33" s="8"/>
      <c r="D33" s="8"/>
      <c r="E33" s="8">
        <v>1</v>
      </c>
      <c r="F33" s="8"/>
      <c r="G33" s="8"/>
      <c r="H33" s="8">
        <v>1</v>
      </c>
      <c r="I33" s="8"/>
      <c r="J33" s="8"/>
      <c r="K33" s="8">
        <v>1</v>
      </c>
      <c r="L33" s="8"/>
      <c r="M33" s="8"/>
      <c r="N33" s="8"/>
      <c r="O33" s="32">
        <f t="shared" si="0"/>
        <v>3</v>
      </c>
      <c r="P33" s="33">
        <f t="shared" si="1"/>
        <v>0.23076923076923078</v>
      </c>
      <c r="Q33" s="35">
        <v>2</v>
      </c>
      <c r="R33" s="61">
        <v>3</v>
      </c>
      <c r="S33" s="58" t="str">
        <f t="shared" si="2"/>
        <v>понизил</v>
      </c>
      <c r="T33" s="44">
        <f t="shared" si="3"/>
        <v>-1</v>
      </c>
      <c r="U33" s="43"/>
      <c r="V33" s="19" t="e">
        <f>#REF!</f>
        <v>#REF!</v>
      </c>
      <c r="W33" s="20">
        <f t="shared" si="6"/>
        <v>0.61538461538461542</v>
      </c>
      <c r="X33" s="19"/>
      <c r="Y33" s="19"/>
      <c r="Z33" s="34"/>
      <c r="AA33" s="34"/>
      <c r="AB33" s="34"/>
      <c r="AC33" s="34"/>
      <c r="AD33" s="34"/>
      <c r="AE33" s="34"/>
    </row>
    <row r="34" spans="1:32" ht="46.9" customHeight="1" x14ac:dyDescent="0.25">
      <c r="A34" s="64">
        <v>90063</v>
      </c>
      <c r="B34" s="8"/>
      <c r="C34" s="8"/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/>
      <c r="K34" s="8">
        <v>1</v>
      </c>
      <c r="L34" s="8"/>
      <c r="M34" s="8"/>
      <c r="N34" s="8"/>
      <c r="O34" s="32">
        <f t="shared" si="0"/>
        <v>7</v>
      </c>
      <c r="P34" s="33">
        <f t="shared" si="1"/>
        <v>0.53846153846153844</v>
      </c>
      <c r="Q34" s="35">
        <v>3</v>
      </c>
      <c r="R34" s="61">
        <v>4</v>
      </c>
      <c r="S34" s="58" t="str">
        <f t="shared" si="2"/>
        <v>понизил</v>
      </c>
      <c r="T34" s="44">
        <f t="shared" si="3"/>
        <v>-1</v>
      </c>
      <c r="U34" s="43"/>
      <c r="V34" s="19" t="e">
        <f>#REF!</f>
        <v>#REF!</v>
      </c>
      <c r="W34" s="20">
        <f t="shared" si="6"/>
        <v>0.61538461538461542</v>
      </c>
      <c r="X34" s="19"/>
      <c r="Y34" s="19"/>
      <c r="Z34" s="34"/>
      <c r="AA34" s="34"/>
      <c r="AB34" s="34"/>
      <c r="AC34" s="34"/>
      <c r="AD34" s="34"/>
      <c r="AE34" s="34"/>
    </row>
    <row r="35" spans="1:32" ht="46.9" customHeight="1" x14ac:dyDescent="0.25">
      <c r="A35" s="64">
        <v>90064</v>
      </c>
      <c r="B35" s="8">
        <v>1</v>
      </c>
      <c r="C35" s="8">
        <v>1</v>
      </c>
      <c r="D35" s="8"/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/>
      <c r="L35" s="8">
        <v>1</v>
      </c>
      <c r="M35" s="8"/>
      <c r="N35" s="8">
        <v>1</v>
      </c>
      <c r="O35" s="32">
        <f t="shared" si="0"/>
        <v>10</v>
      </c>
      <c r="P35" s="33">
        <f t="shared" si="1"/>
        <v>0.76923076923076927</v>
      </c>
      <c r="Q35" s="35">
        <v>4</v>
      </c>
      <c r="R35" s="61">
        <v>4</v>
      </c>
      <c r="S35" s="58" t="str">
        <f t="shared" si="2"/>
        <v>подтвердил</v>
      </c>
      <c r="T35" s="44">
        <f t="shared" si="3"/>
        <v>0</v>
      </c>
      <c r="U35" s="43"/>
      <c r="V35" s="19" t="e">
        <f>#REF!</f>
        <v>#REF!</v>
      </c>
      <c r="W35" s="20">
        <f t="shared" si="6"/>
        <v>0.84615384615384615</v>
      </c>
      <c r="X35" s="19"/>
      <c r="Y35" s="19"/>
      <c r="Z35" s="34"/>
      <c r="AA35" s="34"/>
      <c r="AB35" s="34"/>
      <c r="AC35" s="34"/>
      <c r="AD35" s="34"/>
      <c r="AE35" s="34"/>
    </row>
    <row r="36" spans="1:32" ht="46.9" customHeight="1" x14ac:dyDescent="0.25">
      <c r="A36" s="64">
        <v>90065</v>
      </c>
      <c r="B36" s="8">
        <v>1</v>
      </c>
      <c r="C36" s="8">
        <v>1</v>
      </c>
      <c r="D36" s="8"/>
      <c r="E36" s="8">
        <v>1</v>
      </c>
      <c r="F36" s="8">
        <v>1</v>
      </c>
      <c r="G36" s="8"/>
      <c r="H36" s="8"/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32">
        <f t="shared" si="0"/>
        <v>10</v>
      </c>
      <c r="P36" s="33">
        <f t="shared" ref="P36" si="7">O36/$W$6</f>
        <v>0.76923076923076927</v>
      </c>
      <c r="Q36" s="35">
        <v>4</v>
      </c>
      <c r="R36" s="61">
        <v>5</v>
      </c>
      <c r="S36" s="58" t="str">
        <f t="shared" si="2"/>
        <v>понизил</v>
      </c>
      <c r="T36" s="44">
        <f t="shared" si="3"/>
        <v>-1</v>
      </c>
      <c r="U36" s="43"/>
      <c r="V36" s="19" t="e">
        <f>#REF!</f>
        <v>#REF!</v>
      </c>
      <c r="W36" s="20" t="e">
        <f>#REF!</f>
        <v>#REF!</v>
      </c>
      <c r="X36" s="19"/>
      <c r="Y36" s="19"/>
      <c r="Z36" s="34"/>
      <c r="AA36" s="34"/>
      <c r="AB36" s="34"/>
      <c r="AC36" s="34"/>
      <c r="AD36" s="34"/>
      <c r="AE36" s="34"/>
    </row>
    <row r="37" spans="1:32" ht="46.9" customHeight="1" thickBot="1" x14ac:dyDescent="0.3">
      <c r="A37" s="66"/>
      <c r="B37" s="67"/>
      <c r="C37" s="27">
        <f t="shared" ref="C37:O37" si="8">COUNTIF(B10:B36,"1")</f>
        <v>20</v>
      </c>
      <c r="D37" s="27">
        <f t="shared" si="8"/>
        <v>22</v>
      </c>
      <c r="E37" s="27">
        <f t="shared" si="8"/>
        <v>13</v>
      </c>
      <c r="F37" s="27">
        <f t="shared" si="8"/>
        <v>14</v>
      </c>
      <c r="G37" s="27">
        <f t="shared" si="8"/>
        <v>22</v>
      </c>
      <c r="H37" s="27">
        <f t="shared" si="8"/>
        <v>9</v>
      </c>
      <c r="I37" s="27">
        <f t="shared" si="8"/>
        <v>18</v>
      </c>
      <c r="J37" s="27">
        <f t="shared" si="8"/>
        <v>22</v>
      </c>
      <c r="K37" s="27">
        <f t="shared" si="8"/>
        <v>21</v>
      </c>
      <c r="L37" s="27">
        <f t="shared" si="8"/>
        <v>12</v>
      </c>
      <c r="M37" s="27">
        <f t="shared" si="8"/>
        <v>17</v>
      </c>
      <c r="N37" s="27">
        <f t="shared" si="8"/>
        <v>10</v>
      </c>
      <c r="O37" s="27">
        <f t="shared" si="8"/>
        <v>14</v>
      </c>
      <c r="P37" s="71"/>
      <c r="Q37" s="72"/>
      <c r="R37" s="37"/>
      <c r="S37" s="61">
        <v>3</v>
      </c>
      <c r="T37" s="36"/>
      <c r="U37" s="43"/>
      <c r="V37" s="19" t="e">
        <f>#REF!</f>
        <v>#REF!</v>
      </c>
      <c r="W37" s="20">
        <f>P33</f>
        <v>0.23076923076923078</v>
      </c>
      <c r="X37" s="19"/>
      <c r="Y37" s="19"/>
      <c r="Z37" s="34"/>
      <c r="AA37" s="34"/>
      <c r="AB37" s="34"/>
      <c r="AC37" s="34"/>
      <c r="AD37" s="34"/>
      <c r="AE37" s="34"/>
    </row>
    <row r="38" spans="1:32" ht="46.9" customHeight="1" x14ac:dyDescent="0.25">
      <c r="C38" s="28">
        <f>C37/Анализ!$I$5</f>
        <v>1.5384615384615385</v>
      </c>
      <c r="D38" s="28">
        <f>D37/Анализ!$I$5</f>
        <v>1.6923076923076923</v>
      </c>
      <c r="E38" s="28">
        <f>E37/Анализ!$I$5</f>
        <v>1</v>
      </c>
      <c r="F38" s="28">
        <f>F37/Анализ!$I$5</f>
        <v>1.0769230769230769</v>
      </c>
      <c r="G38" s="28">
        <f>G37/Анализ!$I$5</f>
        <v>1.6923076923076923</v>
      </c>
      <c r="H38" s="28">
        <f>H37/Анализ!$I$5</f>
        <v>0.69230769230769229</v>
      </c>
      <c r="I38" s="28">
        <f>I37/Анализ!$I$5</f>
        <v>1.3846153846153846</v>
      </c>
      <c r="J38" s="28">
        <f>J37/Анализ!$I$5</f>
        <v>1.6923076923076923</v>
      </c>
      <c r="K38" s="28">
        <f>K37/Анализ!$I$5</f>
        <v>1.6153846153846154</v>
      </c>
      <c r="L38" s="28">
        <f>L37/Анализ!$I$5</f>
        <v>0.92307692307692313</v>
      </c>
      <c r="M38" s="28">
        <f>M37/Анализ!$I$5</f>
        <v>1.3076923076923077</v>
      </c>
      <c r="N38" s="28">
        <f>N37/Анализ!$I$5</f>
        <v>0.76923076923076927</v>
      </c>
      <c r="O38" s="28">
        <f>O37/Анализ!$I$5</f>
        <v>1.0769230769230769</v>
      </c>
      <c r="S38" s="61">
        <v>3</v>
      </c>
      <c r="U38" s="43"/>
      <c r="V38" s="19" t="e">
        <f>#REF!</f>
        <v>#REF!</v>
      </c>
      <c r="W38" s="20">
        <f>P34</f>
        <v>0.53846153846153844</v>
      </c>
      <c r="X38" s="19"/>
      <c r="Y38" s="19"/>
      <c r="Z38" s="34"/>
      <c r="AA38" s="34"/>
      <c r="AB38" s="34"/>
      <c r="AC38" s="34"/>
      <c r="AD38" s="34"/>
      <c r="AE38" s="34"/>
    </row>
    <row r="39" spans="1:32" ht="46.9" customHeight="1" x14ac:dyDescent="0.25">
      <c r="S39" s="61">
        <v>4</v>
      </c>
      <c r="U39" s="43"/>
      <c r="V39" s="19" t="e">
        <f>#REF!</f>
        <v>#REF!</v>
      </c>
      <c r="W39" s="20">
        <f>P35</f>
        <v>0.76923076923076927</v>
      </c>
      <c r="X39" s="19"/>
      <c r="Y39" s="19"/>
      <c r="Z39" s="34"/>
      <c r="AA39" s="34"/>
      <c r="AB39" s="34"/>
      <c r="AC39" s="34"/>
      <c r="AD39" s="34"/>
      <c r="AE39" s="34"/>
    </row>
    <row r="40" spans="1:32" ht="46.9" customHeight="1" x14ac:dyDescent="0.25">
      <c r="S40" s="61">
        <v>3</v>
      </c>
      <c r="U40" s="46"/>
      <c r="V40" s="19" t="e">
        <f>#REF!</f>
        <v>#REF!</v>
      </c>
      <c r="W40" s="20">
        <f>P36</f>
        <v>0.76923076923076927</v>
      </c>
      <c r="X40" s="19"/>
      <c r="Y40" s="19"/>
      <c r="Z40" s="34"/>
      <c r="AA40" s="34"/>
      <c r="AB40" s="34"/>
      <c r="AC40" s="34"/>
      <c r="AD40" s="34"/>
      <c r="AE40" s="34"/>
    </row>
    <row r="41" spans="1:32" ht="46.9" customHeight="1" x14ac:dyDescent="0.25">
      <c r="S41" s="61">
        <v>4</v>
      </c>
      <c r="U41" s="19" t="s">
        <v>32</v>
      </c>
      <c r="V41" s="19" t="e">
        <f>#REF!</f>
        <v>#REF!</v>
      </c>
      <c r="W41" s="20" t="e">
        <f>#REF!</f>
        <v>#REF!</v>
      </c>
      <c r="X41" s="19"/>
      <c r="Y41" s="19"/>
      <c r="Z41" s="34"/>
      <c r="AA41" s="34"/>
      <c r="AB41" s="34"/>
      <c r="AC41" s="34"/>
      <c r="AD41" s="34"/>
      <c r="AE41" s="34"/>
    </row>
    <row r="42" spans="1:32" ht="46.9" customHeight="1" x14ac:dyDescent="0.25">
      <c r="S42" s="61">
        <v>4</v>
      </c>
      <c r="V42" s="43"/>
      <c r="W42" s="19" t="e">
        <f>#REF!</f>
        <v>#REF!</v>
      </c>
      <c r="X42" s="20" t="e">
        <f>#REF!</f>
        <v>#REF!</v>
      </c>
      <c r="Y42" s="19"/>
      <c r="Z42" s="19"/>
      <c r="AA42" s="34"/>
      <c r="AB42" s="34"/>
      <c r="AC42" s="34"/>
      <c r="AD42" s="34"/>
      <c r="AE42" s="34"/>
      <c r="AF42" s="34"/>
    </row>
    <row r="43" spans="1:32" ht="46.9" customHeight="1" x14ac:dyDescent="0.25">
      <c r="S43" s="61">
        <v>4</v>
      </c>
      <c r="V43" s="43"/>
      <c r="W43" s="19" t="e">
        <f>#REF!</f>
        <v>#REF!</v>
      </c>
      <c r="X43" s="20" t="e">
        <f>#REF!</f>
        <v>#REF!</v>
      </c>
      <c r="Y43" s="19"/>
      <c r="Z43" s="19"/>
      <c r="AA43" s="34"/>
      <c r="AB43" s="34"/>
      <c r="AC43" s="34"/>
      <c r="AD43" s="34"/>
      <c r="AE43" s="34"/>
      <c r="AF43" s="34"/>
    </row>
    <row r="44" spans="1:32" ht="46.9" customHeight="1" x14ac:dyDescent="0.25">
      <c r="S44" s="61">
        <v>3</v>
      </c>
      <c r="V44" s="43"/>
      <c r="W44" s="19" t="e">
        <f>#REF!</f>
        <v>#REF!</v>
      </c>
      <c r="X44" s="20" t="e">
        <f>#REF!</f>
        <v>#REF!</v>
      </c>
      <c r="Y44" s="19"/>
      <c r="Z44" s="19"/>
      <c r="AA44" s="34"/>
      <c r="AB44" s="34"/>
      <c r="AC44" s="34"/>
      <c r="AD44" s="34"/>
      <c r="AE44" s="34"/>
      <c r="AF44" s="34"/>
    </row>
    <row r="45" spans="1:32" ht="46.9" customHeight="1" x14ac:dyDescent="0.25">
      <c r="S45" s="61">
        <v>3</v>
      </c>
      <c r="V45" s="45"/>
      <c r="W45" s="19" t="e">
        <f>#REF!</f>
        <v>#REF!</v>
      </c>
      <c r="X45" s="20" t="e">
        <f>#REF!</f>
        <v>#REF!</v>
      </c>
      <c r="Y45" s="19"/>
      <c r="Z45" s="19"/>
    </row>
    <row r="46" spans="1:32" ht="46.9" customHeight="1" x14ac:dyDescent="0.25">
      <c r="S46" s="61">
        <v>4</v>
      </c>
      <c r="V46" s="45"/>
      <c r="W46" s="19" t="e">
        <f>#REF!</f>
        <v>#REF!</v>
      </c>
      <c r="X46" s="20" t="e">
        <f>#REF!</f>
        <v>#REF!</v>
      </c>
      <c r="Y46" s="19"/>
      <c r="Z46" s="19"/>
    </row>
    <row r="47" spans="1:32" ht="46.9" customHeight="1" x14ac:dyDescent="0.25">
      <c r="S47" s="61">
        <v>4</v>
      </c>
      <c r="V47" s="45"/>
      <c r="W47" s="19" t="e">
        <f>#REF!</f>
        <v>#REF!</v>
      </c>
      <c r="X47" s="20" t="e">
        <f>#REF!</f>
        <v>#REF!</v>
      </c>
      <c r="Y47" s="19"/>
      <c r="Z47" s="19"/>
    </row>
    <row r="48" spans="1:32" ht="46.9" customHeight="1" x14ac:dyDescent="0.25">
      <c r="S48" s="61">
        <v>3</v>
      </c>
      <c r="V48" s="45"/>
      <c r="W48" s="19"/>
      <c r="X48" s="20"/>
      <c r="Y48" s="19"/>
      <c r="Z48" s="19"/>
    </row>
    <row r="49" spans="19:30" ht="46.9" customHeight="1" x14ac:dyDescent="0.25">
      <c r="S49" s="61">
        <v>4</v>
      </c>
      <c r="V49" s="45"/>
      <c r="X49" s="12"/>
    </row>
    <row r="50" spans="19:30" ht="16.149999999999999" customHeight="1" x14ac:dyDescent="0.25">
      <c r="S50" s="61">
        <v>3</v>
      </c>
      <c r="V50" s="45"/>
    </row>
    <row r="51" spans="19:30" ht="15.75" x14ac:dyDescent="0.25">
      <c r="S51" s="61">
        <v>3</v>
      </c>
      <c r="V51" s="19" t="s">
        <v>33</v>
      </c>
      <c r="W51" s="19" t="s">
        <v>34</v>
      </c>
    </row>
    <row r="52" spans="19:30" ht="15.75" x14ac:dyDescent="0.25">
      <c r="S52" s="61">
        <v>4</v>
      </c>
      <c r="AB52" s="19">
        <f>COUNTIF(S10:S36,"подтвердил")</f>
        <v>13</v>
      </c>
      <c r="AC52" s="19">
        <f>COUNTIF(S10:S36,"понизил")</f>
        <v>13</v>
      </c>
      <c r="AD52" s="19">
        <f>COUNTIF(S10:S36,"повысил")</f>
        <v>1</v>
      </c>
    </row>
    <row r="53" spans="19:30" ht="15.75" x14ac:dyDescent="0.25">
      <c r="S53" s="61"/>
    </row>
    <row r="54" spans="19:30" ht="15.75" x14ac:dyDescent="0.25">
      <c r="S54" s="61">
        <v>4</v>
      </c>
    </row>
    <row r="55" spans="19:30" ht="15.75" x14ac:dyDescent="0.25">
      <c r="S55" s="61">
        <v>5</v>
      </c>
    </row>
    <row r="56" spans="19:30" ht="15.75" x14ac:dyDescent="0.25">
      <c r="S56" s="61">
        <v>3</v>
      </c>
    </row>
    <row r="57" spans="19:30" ht="15.75" x14ac:dyDescent="0.25">
      <c r="S57" s="61">
        <v>3</v>
      </c>
    </row>
    <row r="58" spans="19:30" ht="15.75" x14ac:dyDescent="0.25">
      <c r="S58" s="61">
        <v>3</v>
      </c>
    </row>
    <row r="59" spans="19:30" ht="15.75" x14ac:dyDescent="0.25">
      <c r="S59" s="61">
        <v>3</v>
      </c>
    </row>
    <row r="60" spans="19:30" ht="15.75" x14ac:dyDescent="0.25">
      <c r="S60" s="61">
        <v>3</v>
      </c>
    </row>
  </sheetData>
  <mergeCells count="4">
    <mergeCell ref="A37:B37"/>
    <mergeCell ref="C2:W4"/>
    <mergeCell ref="E6:Q7"/>
    <mergeCell ref="P37:Q37"/>
  </mergeCells>
  <conditionalFormatting sqref="T10:T36">
    <cfRule type="cellIs" dxfId="6" priority="6" operator="lessThanOrEqual">
      <formula>-2</formula>
    </cfRule>
  </conditionalFormatting>
  <conditionalFormatting sqref="S10:S36">
    <cfRule type="containsText" dxfId="5" priority="1" operator="containsText" text="подтвердил">
      <formula>NOT(ISERROR(SEARCH("подтвердил",S10)))</formula>
    </cfRule>
    <cfRule type="containsText" dxfId="4" priority="2" operator="containsText" text="подтвердил">
      <formula>NOT(ISERROR(SEARCH("подтвердил",S10)))</formula>
    </cfRule>
    <cfRule type="containsText" dxfId="3" priority="3" operator="containsText" text="повысил">
      <formula>NOT(ISERROR(SEARCH("повысил",S10)))</formula>
    </cfRule>
    <cfRule type="containsText" dxfId="2" priority="4" operator="containsText" text="понизил">
      <formula>NOT(ISERROR(SEARCH("понизил",S10)))</formula>
    </cfRule>
    <cfRule type="containsText" dxfId="1" priority="5" operator="containsText" text="потвердил">
      <formula>NOT(ISERROR(SEARCH("потвердил",S10)))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opLeftCell="A14" zoomScale="85" zoomScaleNormal="85" workbookViewId="0">
      <selection activeCell="E26" sqref="E26:X26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73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</row>
    <row r="3" spans="1:29" ht="21" x14ac:dyDescent="0.35">
      <c r="C3" s="91" t="s">
        <v>46</v>
      </c>
      <c r="D3" s="91"/>
      <c r="E3" s="91"/>
      <c r="F3" s="92"/>
      <c r="G3" s="5"/>
      <c r="H3" s="6"/>
      <c r="I3" s="76"/>
      <c r="J3" s="76"/>
      <c r="M3" s="9">
        <v>2020</v>
      </c>
      <c r="O3" s="77" t="s">
        <v>0</v>
      </c>
      <c r="P3" s="78"/>
      <c r="Q3" s="78"/>
      <c r="R3" s="78"/>
      <c r="S3" s="78"/>
      <c r="T3" s="78"/>
      <c r="U3" s="78"/>
      <c r="V3" s="78"/>
      <c r="W3" s="78"/>
      <c r="X3" s="79"/>
    </row>
    <row r="4" spans="1:29" ht="15.75" x14ac:dyDescent="0.25">
      <c r="A4" s="85" t="s">
        <v>1</v>
      </c>
      <c r="B4" s="86"/>
      <c r="C4" s="86"/>
      <c r="D4" s="86"/>
      <c r="E4" s="86"/>
      <c r="F4" s="86"/>
      <c r="G4" s="87" t="s">
        <v>47</v>
      </c>
      <c r="H4" s="87"/>
      <c r="I4" s="87"/>
      <c r="J4" s="87"/>
      <c r="K4" s="88"/>
      <c r="L4" s="88"/>
      <c r="M4" s="88"/>
      <c r="N4" s="88"/>
      <c r="O4" s="87"/>
      <c r="P4" s="87"/>
      <c r="Q4" s="87"/>
      <c r="R4" s="89"/>
      <c r="S4" s="89"/>
      <c r="T4" s="89"/>
      <c r="U4" s="89"/>
      <c r="V4" s="89"/>
      <c r="W4" s="89"/>
      <c r="X4" s="90"/>
    </row>
    <row r="5" spans="1:29" ht="19.5" x14ac:dyDescent="0.35">
      <c r="A5" s="11" t="s">
        <v>2</v>
      </c>
      <c r="B5" s="10"/>
      <c r="C5" s="10"/>
      <c r="D5" s="82" t="s">
        <v>12</v>
      </c>
      <c r="E5" s="83"/>
      <c r="F5" s="83"/>
      <c r="G5" s="83"/>
      <c r="H5" s="84"/>
      <c r="I5" s="26">
        <v>13</v>
      </c>
      <c r="J5" s="13"/>
      <c r="K5" s="16"/>
      <c r="L5" s="17"/>
      <c r="M5" s="17"/>
      <c r="N5" s="18"/>
      <c r="O5" s="80"/>
      <c r="P5" s="80"/>
      <c r="Q5" s="80"/>
      <c r="R5" s="80"/>
      <c r="S5" s="80"/>
      <c r="T5" s="80"/>
      <c r="U5" s="80"/>
      <c r="V5" s="80"/>
      <c r="W5" s="80"/>
      <c r="X5" s="81"/>
    </row>
    <row r="6" spans="1:29" ht="31.5" customHeight="1" x14ac:dyDescent="0.25">
      <c r="A6" s="96" t="s">
        <v>3</v>
      </c>
      <c r="B6" s="97"/>
      <c r="C6" s="97" t="s">
        <v>4</v>
      </c>
      <c r="D6" s="97"/>
      <c r="E6" s="98" t="s">
        <v>13</v>
      </c>
      <c r="F6" s="98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3" t="s">
        <v>45</v>
      </c>
      <c r="B7" s="93"/>
      <c r="C7" s="94">
        <v>32</v>
      </c>
      <c r="D7" s="94"/>
      <c r="E7" s="95">
        <v>27</v>
      </c>
      <c r="F7" s="95"/>
      <c r="G7" s="40">
        <f>Поэлементный!Z2</f>
        <v>3</v>
      </c>
      <c r="H7" s="40">
        <f>Поэлементный!Z3</f>
        <v>7</v>
      </c>
      <c r="I7" s="40">
        <f>Поэлементный!Z4</f>
        <v>9</v>
      </c>
      <c r="J7" s="40">
        <v>5</v>
      </c>
      <c r="K7" s="24">
        <f>(G7+H7)/E7</f>
        <v>0.37037037037037035</v>
      </c>
      <c r="L7" s="24">
        <f>(G7+H7+I7)/E7</f>
        <v>0.70370370370370372</v>
      </c>
      <c r="M7" s="25">
        <f>J7/E7</f>
        <v>0.18518518518518517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05" t="s">
        <v>5</v>
      </c>
      <c r="B8" s="106"/>
      <c r="C8" s="106"/>
      <c r="D8" s="106"/>
      <c r="E8" s="107" t="s">
        <v>6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</row>
    <row r="9" spans="1:29" ht="15.75" x14ac:dyDescent="0.25">
      <c r="A9" s="105"/>
      <c r="B9" s="106"/>
      <c r="C9" s="106"/>
      <c r="D9" s="106"/>
      <c r="E9" s="42">
        <f>Поэлементный!B9</f>
        <v>1</v>
      </c>
      <c r="F9" s="42">
        <f>Поэлементный!C9</f>
        <v>2</v>
      </c>
      <c r="G9" s="42">
        <f>Поэлементный!D9</f>
        <v>3</v>
      </c>
      <c r="H9" s="42">
        <f>Поэлементный!E9</f>
        <v>4</v>
      </c>
      <c r="I9" s="42">
        <f>Поэлементный!F9</f>
        <v>5</v>
      </c>
      <c r="J9" s="42">
        <f>Поэлементный!G9</f>
        <v>6</v>
      </c>
      <c r="K9" s="42">
        <f>Поэлементный!H9</f>
        <v>7</v>
      </c>
      <c r="L9" s="42">
        <f>Поэлементный!I9</f>
        <v>8</v>
      </c>
      <c r="M9" s="42">
        <f>Поэлементный!J9</f>
        <v>9</v>
      </c>
      <c r="N9" s="42">
        <f>Поэлементный!K9</f>
        <v>10</v>
      </c>
      <c r="O9" s="42">
        <f>Поэлементный!L9</f>
        <v>11</v>
      </c>
      <c r="P9" s="42">
        <f>Поэлементный!M9</f>
        <v>12</v>
      </c>
      <c r="Q9" s="42">
        <f>Поэлементный!N9</f>
        <v>13</v>
      </c>
      <c r="R9" s="42" t="e">
        <f>Поэлементный!#REF!</f>
        <v>#REF!</v>
      </c>
      <c r="S9" s="42" t="e">
        <f>Поэлементный!#REF!</f>
        <v>#REF!</v>
      </c>
      <c r="T9" s="42" t="e">
        <f>Поэлементный!#REF!</f>
        <v>#REF!</v>
      </c>
      <c r="U9" s="42" t="e">
        <f>Поэлементный!#REF!</f>
        <v>#REF!</v>
      </c>
      <c r="V9" s="42" t="e">
        <f>Поэлементный!#REF!</f>
        <v>#REF!</v>
      </c>
      <c r="W9" s="42" t="e">
        <f>Поэлементный!#REF!</f>
        <v>#REF!</v>
      </c>
      <c r="X9" s="42" t="e">
        <f>Поэлементный!#REF!</f>
        <v>#REF!</v>
      </c>
    </row>
    <row r="10" spans="1:29" ht="15.75" x14ac:dyDescent="0.25">
      <c r="A10" s="99" t="str">
        <f>A7</f>
        <v>9б</v>
      </c>
      <c r="B10" s="100"/>
      <c r="C10" s="100"/>
      <c r="D10" s="101"/>
      <c r="E10" s="22">
        <f>Поэлементный!C37</f>
        <v>20</v>
      </c>
      <c r="F10" s="22">
        <f>Поэлементный!D37</f>
        <v>22</v>
      </c>
      <c r="G10" s="22">
        <f>Поэлементный!E37</f>
        <v>13</v>
      </c>
      <c r="H10" s="22">
        <f>Поэлементный!F37</f>
        <v>14</v>
      </c>
      <c r="I10" s="22">
        <f>Поэлементный!G37</f>
        <v>22</v>
      </c>
      <c r="J10" s="22">
        <f>Поэлементный!H37</f>
        <v>9</v>
      </c>
      <c r="K10" s="22">
        <f>Поэлементный!I37</f>
        <v>18</v>
      </c>
      <c r="L10" s="22">
        <f>Поэлементный!J37</f>
        <v>22</v>
      </c>
      <c r="M10" s="22">
        <f>Поэлементный!K37</f>
        <v>21</v>
      </c>
      <c r="N10" s="22">
        <f>Поэлементный!L37</f>
        <v>12</v>
      </c>
      <c r="O10" s="22">
        <f>Поэлементный!M37</f>
        <v>17</v>
      </c>
      <c r="P10" s="22">
        <f>Поэлементный!N37</f>
        <v>10</v>
      </c>
      <c r="Q10" s="22">
        <f>Поэлементный!O37</f>
        <v>14</v>
      </c>
      <c r="R10" s="22" t="e">
        <f>Поэлементный!#REF!</f>
        <v>#REF!</v>
      </c>
      <c r="S10" s="22" t="e">
        <f>Поэлементный!#REF!</f>
        <v>#REF!</v>
      </c>
      <c r="T10" s="22" t="e">
        <f>Поэлементный!#REF!</f>
        <v>#REF!</v>
      </c>
      <c r="U10" s="22" t="e">
        <f>Поэлементный!#REF!</f>
        <v>#REF!</v>
      </c>
      <c r="V10" s="22" t="e">
        <f>Поэлементный!#REF!</f>
        <v>#REF!</v>
      </c>
      <c r="W10" s="22" t="e">
        <f>Поэлементный!#REF!</f>
        <v>#REF!</v>
      </c>
      <c r="X10" s="22" t="e">
        <f>Поэлементный!#REF!</f>
        <v>#REF!</v>
      </c>
    </row>
    <row r="11" spans="1:29" x14ac:dyDescent="0.25">
      <c r="A11" s="102"/>
      <c r="B11" s="103"/>
      <c r="C11" s="103"/>
      <c r="D11" s="104"/>
      <c r="E11" s="23">
        <f>E10/$E$7</f>
        <v>0.7407407407407407</v>
      </c>
      <c r="F11" s="23">
        <f t="shared" ref="F11:P11" si="0">F10/$E$7</f>
        <v>0.81481481481481477</v>
      </c>
      <c r="G11" s="23">
        <f t="shared" si="0"/>
        <v>0.48148148148148145</v>
      </c>
      <c r="H11" s="23">
        <f t="shared" si="0"/>
        <v>0.51851851851851849</v>
      </c>
      <c r="I11" s="23">
        <f t="shared" si="0"/>
        <v>0.81481481481481477</v>
      </c>
      <c r="J11" s="23">
        <f t="shared" si="0"/>
        <v>0.33333333333333331</v>
      </c>
      <c r="K11" s="23">
        <f t="shared" si="0"/>
        <v>0.66666666666666663</v>
      </c>
      <c r="L11" s="23">
        <f t="shared" si="0"/>
        <v>0.81481481481481477</v>
      </c>
      <c r="M11" s="23">
        <f t="shared" si="0"/>
        <v>0.77777777777777779</v>
      </c>
      <c r="N11" s="23">
        <f t="shared" si="0"/>
        <v>0.44444444444444442</v>
      </c>
      <c r="O11" s="23">
        <f t="shared" si="0"/>
        <v>0.62962962962962965</v>
      </c>
      <c r="P11" s="23">
        <f t="shared" si="0"/>
        <v>0.37037037037037035</v>
      </c>
      <c r="Q11" s="23">
        <f>Q10/$E$7</f>
        <v>0.51851851851851849</v>
      </c>
      <c r="R11" s="23" t="e">
        <f t="shared" ref="R11:W11" si="1">R10/$E$7</f>
        <v>#REF!</v>
      </c>
      <c r="S11" s="23" t="e">
        <f t="shared" si="1"/>
        <v>#REF!</v>
      </c>
      <c r="T11" s="23" t="e">
        <f t="shared" si="1"/>
        <v>#REF!</v>
      </c>
      <c r="U11" s="23" t="e">
        <f t="shared" si="1"/>
        <v>#REF!</v>
      </c>
      <c r="V11" s="23" t="e">
        <f t="shared" si="1"/>
        <v>#REF!</v>
      </c>
      <c r="W11" s="23" t="e">
        <f t="shared" si="1"/>
        <v>#REF!</v>
      </c>
      <c r="X11" s="23" t="e">
        <f>X10/$E$7</f>
        <v>#REF!</v>
      </c>
    </row>
    <row r="12" spans="1:29" ht="15.75" x14ac:dyDescent="0.25">
      <c r="A12" s="112" t="s">
        <v>24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</row>
    <row r="13" spans="1:29" ht="19.899999999999999" customHeight="1" x14ac:dyDescent="0.25">
      <c r="A13" s="115" t="s">
        <v>7</v>
      </c>
      <c r="B13" s="78"/>
      <c r="C13" s="78"/>
      <c r="D13" s="116"/>
      <c r="E13" s="117" t="s">
        <v>22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9" ht="19.899999999999999" customHeight="1" x14ac:dyDescent="0.25">
      <c r="A14" s="110">
        <v>1</v>
      </c>
      <c r="B14" s="110"/>
      <c r="C14" s="110"/>
      <c r="D14" s="110"/>
      <c r="E14" s="111" t="s">
        <v>48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9" ht="19.899999999999999" customHeight="1" x14ac:dyDescent="0.25">
      <c r="A15" s="118">
        <v>2</v>
      </c>
      <c r="B15" s="118"/>
      <c r="C15" s="118"/>
      <c r="D15" s="118"/>
      <c r="E15" s="111" t="s">
        <v>49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9" ht="41.45" customHeight="1" x14ac:dyDescent="0.25">
      <c r="A16" s="118">
        <v>3</v>
      </c>
      <c r="B16" s="118"/>
      <c r="C16" s="118"/>
      <c r="D16" s="118"/>
      <c r="E16" s="111" t="s">
        <v>50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ht="43.9" customHeight="1" x14ac:dyDescent="0.25">
      <c r="A17" s="118">
        <v>4</v>
      </c>
      <c r="B17" s="118"/>
      <c r="C17" s="118"/>
      <c r="D17" s="118"/>
      <c r="E17" s="119" t="s">
        <v>50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</row>
    <row r="18" spans="1:24" ht="38.450000000000003" customHeight="1" x14ac:dyDescent="0.25">
      <c r="A18" s="118">
        <v>5</v>
      </c>
      <c r="B18" s="118"/>
      <c r="C18" s="118"/>
      <c r="D18" s="118"/>
      <c r="E18" s="111" t="s">
        <v>51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ht="46.9" customHeight="1" x14ac:dyDescent="0.25">
      <c r="A19" s="118">
        <v>6</v>
      </c>
      <c r="B19" s="118"/>
      <c r="C19" s="118"/>
      <c r="D19" s="118"/>
      <c r="E19" s="111" t="s">
        <v>52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ht="24" customHeight="1" x14ac:dyDescent="0.25">
      <c r="A20" s="118">
        <v>7</v>
      </c>
      <c r="B20" s="118"/>
      <c r="C20" s="118"/>
      <c r="D20" s="118"/>
      <c r="E20" s="111" t="s">
        <v>53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ht="39" customHeight="1" x14ac:dyDescent="0.25">
      <c r="A21" s="118">
        <v>8</v>
      </c>
      <c r="B21" s="118"/>
      <c r="C21" s="118"/>
      <c r="D21" s="118"/>
      <c r="E21" s="111" t="s">
        <v>54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ht="35.450000000000003" customHeight="1" x14ac:dyDescent="0.25">
      <c r="A22" s="118">
        <v>9</v>
      </c>
      <c r="B22" s="118"/>
      <c r="C22" s="118"/>
      <c r="D22" s="118"/>
      <c r="E22" s="111" t="s">
        <v>54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ht="36" customHeight="1" x14ac:dyDescent="0.25">
      <c r="A23" s="118">
        <v>10</v>
      </c>
      <c r="B23" s="118"/>
      <c r="C23" s="118"/>
      <c r="D23" s="118"/>
      <c r="E23" s="111" t="s">
        <v>55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ht="34.9" customHeight="1" x14ac:dyDescent="0.25">
      <c r="A24" s="118">
        <v>11</v>
      </c>
      <c r="B24" s="118"/>
      <c r="C24" s="118"/>
      <c r="D24" s="118"/>
      <c r="E24" s="111" t="s">
        <v>56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ht="58.9" customHeight="1" x14ac:dyDescent="0.25">
      <c r="A25" s="118">
        <v>12</v>
      </c>
      <c r="B25" s="118"/>
      <c r="C25" s="118"/>
      <c r="D25" s="118"/>
      <c r="E25" s="111" t="s">
        <v>57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ht="19.899999999999999" customHeight="1" x14ac:dyDescent="0.25">
      <c r="A26" s="118">
        <v>13</v>
      </c>
      <c r="B26" s="118"/>
      <c r="C26" s="118"/>
      <c r="D26" s="118"/>
      <c r="E26" s="111" t="s">
        <v>58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ht="19.899999999999999" customHeight="1" x14ac:dyDescent="0.3">
      <c r="A27" s="118">
        <v>14</v>
      </c>
      <c r="B27" s="118"/>
      <c r="C27" s="118"/>
      <c r="D27" s="118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4" ht="19.899999999999999" customHeight="1" x14ac:dyDescent="0.3">
      <c r="A28" s="118">
        <v>15</v>
      </c>
      <c r="B28" s="118"/>
      <c r="C28" s="118"/>
      <c r="D28" s="118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ht="19.899999999999999" customHeight="1" x14ac:dyDescent="0.3">
      <c r="A29" s="118">
        <v>16</v>
      </c>
      <c r="B29" s="118"/>
      <c r="C29" s="118"/>
      <c r="D29" s="118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ht="19.899999999999999" customHeight="1" x14ac:dyDescent="0.3">
      <c r="A30" s="118">
        <v>17</v>
      </c>
      <c r="B30" s="118"/>
      <c r="C30" s="118"/>
      <c r="D30" s="118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4" ht="19.899999999999999" customHeight="1" x14ac:dyDescent="0.3">
      <c r="A31" s="118">
        <v>18</v>
      </c>
      <c r="B31" s="118"/>
      <c r="C31" s="118"/>
      <c r="D31" s="118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</row>
    <row r="32" spans="1:24" ht="19.899999999999999" customHeight="1" x14ac:dyDescent="0.3">
      <c r="A32" s="118">
        <v>19</v>
      </c>
      <c r="B32" s="118"/>
      <c r="C32" s="118"/>
      <c r="D32" s="11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3" spans="1:24" ht="19.899999999999999" customHeight="1" x14ac:dyDescent="0.3">
      <c r="A33" s="118">
        <v>20</v>
      </c>
      <c r="B33" s="118"/>
      <c r="C33" s="118"/>
      <c r="D33" s="11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</row>
  </sheetData>
  <mergeCells count="60">
    <mergeCell ref="A27:D27"/>
    <mergeCell ref="E27:X27"/>
    <mergeCell ref="A25:D25"/>
    <mergeCell ref="E25:X25"/>
    <mergeCell ref="A26:D26"/>
    <mergeCell ref="E26:X26"/>
    <mergeCell ref="A31:D31"/>
    <mergeCell ref="E31:X31"/>
    <mergeCell ref="A32:D32"/>
    <mergeCell ref="E32:X32"/>
    <mergeCell ref="A33:D33"/>
    <mergeCell ref="E33:X33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85" zoomScaleNormal="85" workbookViewId="0">
      <selection activeCell="A6" sqref="A6:XFD6"/>
    </sheetView>
  </sheetViews>
  <sheetFormatPr defaultRowHeight="15" x14ac:dyDescent="0.25"/>
  <sheetData>
    <row r="1" spans="1:18" ht="21" thickBot="1" x14ac:dyDescent="0.4">
      <c r="A1" s="123" t="str">
        <f>Анализ!A2</f>
        <v xml:space="preserve">Анализ ВПР в рамках класса  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  <c r="P1" s="125"/>
      <c r="Q1" s="125"/>
      <c r="R1" s="125"/>
    </row>
    <row r="2" spans="1:18" ht="15.75" x14ac:dyDescent="0.25">
      <c r="A2" s="126" t="s">
        <v>46</v>
      </c>
      <c r="B2" s="127"/>
      <c r="C2" s="127"/>
      <c r="D2" s="127"/>
      <c r="E2" s="127"/>
      <c r="F2" s="128"/>
      <c r="G2" t="s">
        <v>45</v>
      </c>
      <c r="H2" t="s">
        <v>23</v>
      </c>
      <c r="I2" s="76"/>
      <c r="J2" s="76"/>
      <c r="K2" s="141"/>
      <c r="L2" s="142"/>
      <c r="M2" s="142"/>
      <c r="N2" s="143"/>
      <c r="O2" s="86">
        <v>2020</v>
      </c>
      <c r="P2" s="86"/>
      <c r="Q2" s="86"/>
      <c r="R2" s="86"/>
    </row>
    <row r="3" spans="1:18" ht="16.5" thickBot="1" x14ac:dyDescent="0.3">
      <c r="A3" s="85" t="s">
        <v>1</v>
      </c>
      <c r="B3" s="86"/>
      <c r="C3" s="86"/>
      <c r="D3" s="86"/>
      <c r="E3" s="86"/>
      <c r="F3" s="86"/>
      <c r="G3" s="132" t="str">
        <f>Анализ!G4</f>
        <v>Прохорова Дарья Васильевна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5.75" x14ac:dyDescent="0.25">
      <c r="A4" s="129" t="s">
        <v>8</v>
      </c>
      <c r="B4" s="130"/>
      <c r="C4" s="130"/>
      <c r="D4" s="130"/>
      <c r="E4" s="130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8.75" x14ac:dyDescent="0.25">
      <c r="A5" s="135" t="s">
        <v>59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</row>
    <row r="6" spans="1:18" ht="36" customHeight="1" x14ac:dyDescent="0.25">
      <c r="A6" s="135" t="s">
        <v>60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1:18" ht="18.75" x14ac:dyDescent="0.25">
      <c r="A7" s="135" t="s">
        <v>61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1:18" ht="14.45" x14ac:dyDescent="0.3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1:18" ht="15.75" x14ac:dyDescent="0.25">
      <c r="A9" s="133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4"/>
    </row>
    <row r="10" spans="1:18" thickBot="1" x14ac:dyDescent="0.35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</row>
    <row r="11" spans="1:18" thickBot="1" x14ac:dyDescent="0.35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</row>
    <row r="12" spans="1:18" thickBot="1" x14ac:dyDescent="0.35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</row>
    <row r="13" spans="1:18" thickBot="1" x14ac:dyDescent="0.35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</row>
    <row r="14" spans="1:18" thickBot="1" x14ac:dyDescent="0.35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9"/>
    </row>
    <row r="15" spans="1:18" thickBot="1" x14ac:dyDescent="0.35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9"/>
    </row>
    <row r="16" spans="1:18" thickBot="1" x14ac:dyDescent="0.35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</row>
    <row r="17" spans="1:18" thickBot="1" x14ac:dyDescent="0.35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</row>
    <row r="18" spans="1:18" thickBot="1" x14ac:dyDescent="0.3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</row>
    <row r="19" spans="1:18" ht="14.45" x14ac:dyDescent="0.3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</row>
    <row r="20" spans="1:18" ht="15.75" x14ac:dyDescent="0.25">
      <c r="A20" s="162" t="s">
        <v>19</v>
      </c>
      <c r="B20" s="163"/>
      <c r="C20" s="158" t="s">
        <v>17</v>
      </c>
      <c r="D20" s="158"/>
      <c r="E20" s="158"/>
      <c r="F20" s="158"/>
      <c r="G20" s="158"/>
      <c r="H20" s="158"/>
      <c r="I20" s="158"/>
      <c r="J20" s="159" t="s">
        <v>19</v>
      </c>
      <c r="K20" s="160"/>
      <c r="L20" s="161" t="s">
        <v>18</v>
      </c>
      <c r="M20" s="159"/>
      <c r="N20" s="159"/>
      <c r="O20" s="159"/>
      <c r="P20" s="159"/>
      <c r="Q20" s="159"/>
      <c r="R20" s="160"/>
    </row>
    <row r="21" spans="1:18" ht="15.6" x14ac:dyDescent="0.3">
      <c r="A21" s="153"/>
      <c r="B21" s="153"/>
      <c r="C21" s="154"/>
      <c r="D21" s="154"/>
      <c r="E21" s="154"/>
      <c r="F21" s="154"/>
      <c r="G21" s="154"/>
      <c r="H21" s="154"/>
      <c r="I21" s="154"/>
      <c r="J21" s="151"/>
      <c r="K21" s="152"/>
      <c r="L21" s="150"/>
      <c r="M21" s="151"/>
      <c r="N21" s="151"/>
      <c r="O21" s="151"/>
      <c r="P21" s="151"/>
      <c r="Q21" s="151"/>
      <c r="R21" s="152"/>
    </row>
    <row r="22" spans="1:18" ht="15.6" x14ac:dyDescent="0.3">
      <c r="A22" s="153"/>
      <c r="B22" s="153"/>
      <c r="C22" s="154"/>
      <c r="D22" s="154"/>
      <c r="E22" s="154"/>
      <c r="F22" s="154"/>
      <c r="G22" s="154"/>
      <c r="H22" s="154"/>
      <c r="I22" s="154"/>
      <c r="J22" s="151"/>
      <c r="K22" s="152"/>
      <c r="L22" s="150"/>
      <c r="M22" s="151"/>
      <c r="N22" s="151"/>
      <c r="O22" s="151"/>
      <c r="P22" s="151"/>
      <c r="Q22" s="151"/>
      <c r="R22" s="152"/>
    </row>
    <row r="23" spans="1:18" ht="15.6" x14ac:dyDescent="0.3">
      <c r="A23" s="153"/>
      <c r="B23" s="153"/>
      <c r="C23" s="154"/>
      <c r="D23" s="154"/>
      <c r="E23" s="154"/>
      <c r="F23" s="154"/>
      <c r="G23" s="154"/>
      <c r="H23" s="154"/>
      <c r="I23" s="154"/>
      <c r="J23" s="151"/>
      <c r="K23" s="152"/>
      <c r="L23" s="150"/>
      <c r="M23" s="151"/>
      <c r="N23" s="151"/>
      <c r="O23" s="151"/>
      <c r="P23" s="151"/>
      <c r="Q23" s="151"/>
      <c r="R23" s="152"/>
    </row>
    <row r="24" spans="1:18" ht="15.6" x14ac:dyDescent="0.3">
      <c r="A24" s="153"/>
      <c r="B24" s="153"/>
      <c r="C24" s="154"/>
      <c r="D24" s="154"/>
      <c r="E24" s="154"/>
      <c r="F24" s="154"/>
      <c r="G24" s="154"/>
      <c r="H24" s="154"/>
      <c r="I24" s="154"/>
      <c r="J24" s="151"/>
      <c r="K24" s="152"/>
      <c r="L24" s="150"/>
      <c r="M24" s="151"/>
      <c r="N24" s="151"/>
      <c r="O24" s="151"/>
      <c r="P24" s="151"/>
      <c r="Q24" s="151"/>
      <c r="R24" s="152"/>
    </row>
    <row r="25" spans="1:18" ht="15.6" x14ac:dyDescent="0.3">
      <c r="A25" s="153"/>
      <c r="B25" s="153"/>
      <c r="C25" s="154"/>
      <c r="D25" s="154"/>
      <c r="E25" s="154"/>
      <c r="F25" s="154"/>
      <c r="G25" s="154"/>
      <c r="H25" s="154"/>
      <c r="I25" s="154"/>
      <c r="J25" s="151"/>
      <c r="K25" s="152"/>
      <c r="L25" s="150"/>
      <c r="M25" s="151"/>
      <c r="N25" s="151"/>
      <c r="O25" s="151"/>
      <c r="P25" s="151"/>
      <c r="Q25" s="151"/>
      <c r="R25" s="152"/>
    </row>
    <row r="26" spans="1:18" ht="15.6" x14ac:dyDescent="0.3">
      <c r="A26" s="153"/>
      <c r="B26" s="153"/>
      <c r="C26" s="154"/>
      <c r="D26" s="154"/>
      <c r="E26" s="154"/>
      <c r="F26" s="154"/>
      <c r="G26" s="154"/>
      <c r="H26" s="154"/>
      <c r="I26" s="154"/>
      <c r="J26" s="151"/>
      <c r="K26" s="152"/>
      <c r="L26" s="150"/>
      <c r="M26" s="151"/>
      <c r="N26" s="151"/>
      <c r="O26" s="151"/>
      <c r="P26" s="151"/>
      <c r="Q26" s="151"/>
      <c r="R26" s="152"/>
    </row>
    <row r="27" spans="1:18" ht="15.6" x14ac:dyDescent="0.3">
      <c r="A27" s="153"/>
      <c r="B27" s="153"/>
      <c r="C27" s="154"/>
      <c r="D27" s="154"/>
      <c r="E27" s="154"/>
      <c r="F27" s="154"/>
      <c r="G27" s="154"/>
      <c r="H27" s="154"/>
      <c r="I27" s="154"/>
      <c r="J27" s="151"/>
      <c r="K27" s="152"/>
      <c r="L27" s="150"/>
      <c r="M27" s="151"/>
      <c r="N27" s="151"/>
      <c r="O27" s="151"/>
      <c r="P27" s="151"/>
      <c r="Q27" s="151"/>
      <c r="R27" s="152"/>
    </row>
    <row r="28" spans="1:18" ht="15.6" x14ac:dyDescent="0.3">
      <c r="A28" s="153"/>
      <c r="B28" s="153"/>
      <c r="C28" s="154"/>
      <c r="D28" s="154"/>
      <c r="E28" s="154"/>
      <c r="F28" s="154"/>
      <c r="G28" s="154"/>
      <c r="H28" s="154"/>
      <c r="I28" s="154"/>
      <c r="J28" s="151"/>
      <c r="K28" s="152"/>
      <c r="L28" s="150"/>
      <c r="M28" s="151"/>
      <c r="N28" s="151"/>
      <c r="O28" s="151"/>
      <c r="P28" s="151"/>
      <c r="Q28" s="151"/>
      <c r="R28" s="152"/>
    </row>
    <row r="29" spans="1:18" ht="15.6" x14ac:dyDescent="0.3">
      <c r="A29" s="153"/>
      <c r="B29" s="153"/>
      <c r="C29" s="154"/>
      <c r="D29" s="154"/>
      <c r="E29" s="154"/>
      <c r="F29" s="154"/>
      <c r="G29" s="154"/>
      <c r="H29" s="154"/>
      <c r="I29" s="154"/>
      <c r="J29" s="151"/>
      <c r="K29" s="152"/>
      <c r="L29" s="150"/>
      <c r="M29" s="151"/>
      <c r="N29" s="151"/>
      <c r="O29" s="151"/>
      <c r="P29" s="151"/>
      <c r="Q29" s="151"/>
      <c r="R29" s="152"/>
    </row>
    <row r="30" spans="1:18" ht="15.6" x14ac:dyDescent="0.3">
      <c r="A30" s="153"/>
      <c r="B30" s="153"/>
      <c r="C30" s="154"/>
      <c r="D30" s="154"/>
      <c r="E30" s="154"/>
      <c r="F30" s="154"/>
      <c r="G30" s="154"/>
      <c r="H30" s="154"/>
      <c r="I30" s="154"/>
      <c r="J30" s="151"/>
      <c r="K30" s="152"/>
      <c r="L30" s="150"/>
      <c r="M30" s="151"/>
      <c r="N30" s="151"/>
      <c r="O30" s="151"/>
      <c r="P30" s="151"/>
      <c r="Q30" s="151"/>
      <c r="R30" s="152"/>
    </row>
    <row r="31" spans="1:18" ht="15.6" x14ac:dyDescent="0.3">
      <c r="A31" s="153"/>
      <c r="B31" s="153"/>
      <c r="C31" s="154"/>
      <c r="D31" s="154"/>
      <c r="E31" s="154"/>
      <c r="F31" s="154"/>
      <c r="G31" s="154"/>
      <c r="H31" s="154"/>
      <c r="I31" s="154"/>
      <c r="J31" s="151"/>
      <c r="K31" s="152"/>
      <c r="L31" s="150"/>
      <c r="M31" s="151"/>
      <c r="N31" s="151"/>
      <c r="O31" s="151"/>
      <c r="P31" s="151"/>
      <c r="Q31" s="151"/>
      <c r="R31" s="152"/>
    </row>
    <row r="32" spans="1:18" ht="15.6" x14ac:dyDescent="0.3">
      <c r="A32" s="153"/>
      <c r="B32" s="153"/>
      <c r="C32" s="154"/>
      <c r="D32" s="154"/>
      <c r="E32" s="154"/>
      <c r="F32" s="154"/>
      <c r="G32" s="154"/>
      <c r="H32" s="154"/>
      <c r="I32" s="154"/>
      <c r="J32" s="151"/>
      <c r="K32" s="152"/>
      <c r="L32" s="150"/>
      <c r="M32" s="151"/>
      <c r="N32" s="151"/>
      <c r="O32" s="151"/>
      <c r="P32" s="151"/>
      <c r="Q32" s="151"/>
      <c r="R32" s="152"/>
    </row>
  </sheetData>
  <mergeCells count="75">
    <mergeCell ref="A23:B23"/>
    <mergeCell ref="C22:I22"/>
    <mergeCell ref="J22:K22"/>
    <mergeCell ref="A14:R14"/>
    <mergeCell ref="A15:R15"/>
    <mergeCell ref="A16:R16"/>
    <mergeCell ref="A17:R17"/>
    <mergeCell ref="A18:R18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31:I31"/>
    <mergeCell ref="J31:K31"/>
    <mergeCell ref="L31:R31"/>
    <mergeCell ref="C32:I32"/>
    <mergeCell ref="J32:K32"/>
    <mergeCell ref="L32:R32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6" sqref="H26"/>
    </sheetView>
  </sheetViews>
  <sheetFormatPr defaultRowHeight="15" x14ac:dyDescent="0.25"/>
  <sheetData>
    <row r="1" spans="1:12" ht="18" x14ac:dyDescent="0.25">
      <c r="A1" s="168" t="s">
        <v>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4.45" x14ac:dyDescent="0.3">
      <c r="A2" s="48"/>
    </row>
    <row r="3" spans="1:12" ht="18.75" x14ac:dyDescent="0.25">
      <c r="A3" s="169" t="s">
        <v>35</v>
      </c>
      <c r="B3" s="49"/>
      <c r="C3" s="172" t="s">
        <v>36</v>
      </c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8.75" x14ac:dyDescent="0.3">
      <c r="A4" s="170"/>
      <c r="B4" s="50"/>
      <c r="C4" s="51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10</v>
      </c>
    </row>
    <row r="5" spans="1:12" ht="18.75" x14ac:dyDescent="0.3">
      <c r="A5" s="170"/>
      <c r="B5" s="53" t="s">
        <v>37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x14ac:dyDescent="0.25">
      <c r="A6" s="171"/>
      <c r="B6" s="54" t="s">
        <v>38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8.75" x14ac:dyDescent="0.3">
      <c r="A7" s="55">
        <v>1</v>
      </c>
      <c r="B7" s="56" t="s">
        <v>39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8.75" x14ac:dyDescent="0.3">
      <c r="A8" s="55">
        <v>2</v>
      </c>
      <c r="B8" s="57" t="s">
        <v>40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8.75" x14ac:dyDescent="0.3">
      <c r="A9" s="55">
        <v>3</v>
      </c>
      <c r="B9" s="57" t="s">
        <v>41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8.75" x14ac:dyDescent="0.3">
      <c r="A10" s="55">
        <v>4</v>
      </c>
      <c r="B10" s="166" t="s">
        <v>42</v>
      </c>
      <c r="C10" s="16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8.75" x14ac:dyDescent="0.3">
      <c r="A11" s="55">
        <v>5</v>
      </c>
      <c r="B11" s="57" t="s">
        <v>15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8.75" x14ac:dyDescent="0.3">
      <c r="A12" s="55">
        <v>6</v>
      </c>
      <c r="B12" s="57" t="s">
        <v>15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8.75" x14ac:dyDescent="0.3">
      <c r="A13" s="55">
        <v>7</v>
      </c>
      <c r="B13" s="57" t="s">
        <v>15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8.75" x14ac:dyDescent="0.3">
      <c r="A14" s="55">
        <v>8</v>
      </c>
      <c r="B14" s="57" t="s">
        <v>15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8.75" x14ac:dyDescent="0.3">
      <c r="A15" s="55">
        <v>9</v>
      </c>
      <c r="B15" s="57" t="s">
        <v>15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8.75" x14ac:dyDescent="0.3">
      <c r="A16" s="55">
        <v>10</v>
      </c>
      <c r="B16" s="57" t="s">
        <v>15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" ht="14.45" x14ac:dyDescent="0.3">
      <c r="A17" s="48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1</cp:lastModifiedBy>
  <dcterms:created xsi:type="dcterms:W3CDTF">2020-11-25T18:48:25Z</dcterms:created>
  <dcterms:modified xsi:type="dcterms:W3CDTF">2020-12-23T07:47:13Z</dcterms:modified>
</cp:coreProperties>
</file>