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definedNames>
    <definedName name="_xlnm._FilterDatabase" localSheetId="1" hidden="1">Анализ!$A$2:$Y$48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3" l="1"/>
  <c r="D41" i="3"/>
  <c r="E41" i="3"/>
  <c r="F41" i="3"/>
  <c r="G41" i="3"/>
  <c r="H41" i="3"/>
  <c r="I41" i="3"/>
  <c r="J41" i="3"/>
  <c r="K41" i="3"/>
  <c r="L41" i="3"/>
  <c r="M41" i="3"/>
  <c r="N41" i="3"/>
  <c r="B41" i="3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E9" i="1"/>
  <c r="T11" i="3" l="1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10" i="3"/>
  <c r="Y5" i="3" l="1"/>
  <c r="J7" i="1" s="1"/>
  <c r="Y4" i="3"/>
  <c r="I7" i="1" s="1"/>
  <c r="Y3" i="3"/>
  <c r="H7" i="1" s="1"/>
  <c r="Y2" i="3"/>
  <c r="G7" i="1" s="1"/>
  <c r="S11" i="3" l="1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10" i="3"/>
  <c r="V52" i="3" l="1"/>
  <c r="U52" i="3"/>
  <c r="T43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O10" i="3"/>
  <c r="P10" i="3" l="1"/>
  <c r="W9" i="3" s="1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G3" i="2"/>
  <c r="O2" i="2"/>
  <c r="A1" i="2"/>
  <c r="P12" i="3" l="1"/>
  <c r="W11" i="3" s="1"/>
  <c r="P14" i="3"/>
  <c r="W13" i="3" s="1"/>
  <c r="P16" i="3"/>
  <c r="W15" i="3" s="1"/>
  <c r="P18" i="3"/>
  <c r="W17" i="3" s="1"/>
  <c r="P20" i="3"/>
  <c r="W19" i="3" s="1"/>
  <c r="P22" i="3"/>
  <c r="W21" i="3" s="1"/>
  <c r="P24" i="3"/>
  <c r="W23" i="3" s="1"/>
  <c r="P26" i="3"/>
  <c r="W25" i="3" s="1"/>
  <c r="P28" i="3"/>
  <c r="W27" i="3" s="1"/>
  <c r="P30" i="3"/>
  <c r="W29" i="3" s="1"/>
  <c r="P32" i="3"/>
  <c r="W31" i="3" s="1"/>
  <c r="P34" i="3"/>
  <c r="W33" i="3" s="1"/>
  <c r="P35" i="3"/>
  <c r="W35" i="3" s="1"/>
  <c r="P37" i="3"/>
  <c r="W37" i="3" s="1"/>
  <c r="P39" i="3"/>
  <c r="W39" i="3" s="1"/>
  <c r="W41" i="3"/>
  <c r="W43" i="3"/>
  <c r="W45" i="3"/>
  <c r="W47" i="3"/>
  <c r="P11" i="3"/>
  <c r="W10" i="3" s="1"/>
  <c r="P13" i="3"/>
  <c r="W12" i="3" s="1"/>
  <c r="P15" i="3"/>
  <c r="W14" i="3" s="1"/>
  <c r="P17" i="3"/>
  <c r="W16" i="3" s="1"/>
  <c r="P19" i="3"/>
  <c r="W18" i="3" s="1"/>
  <c r="P21" i="3"/>
  <c r="W20" i="3" s="1"/>
  <c r="P23" i="3"/>
  <c r="W22" i="3" s="1"/>
  <c r="P25" i="3"/>
  <c r="W24" i="3" s="1"/>
  <c r="P27" i="3"/>
  <c r="W26" i="3" s="1"/>
  <c r="P29" i="3"/>
  <c r="W28" i="3" s="1"/>
  <c r="P31" i="3"/>
  <c r="W30" i="3" s="1"/>
  <c r="P33" i="3"/>
  <c r="W32" i="3" s="1"/>
  <c r="W34" i="3"/>
  <c r="P36" i="3"/>
  <c r="W36" i="3" s="1"/>
  <c r="P38" i="3"/>
  <c r="W38" i="3" s="1"/>
  <c r="P40" i="3"/>
  <c r="W40" i="3" s="1"/>
  <c r="W42" i="3"/>
  <c r="W44" i="3"/>
  <c r="W46" i="3"/>
  <c r="X10" i="1"/>
  <c r="W10" i="1"/>
  <c r="C42" i="3"/>
  <c r="F10" i="1"/>
  <c r="E42" i="3"/>
  <c r="H10" i="1"/>
  <c r="G42" i="3"/>
  <c r="J10" i="1"/>
  <c r="L10" i="1"/>
  <c r="I42" i="3"/>
  <c r="K42" i="3"/>
  <c r="N10" i="1"/>
  <c r="P10" i="1"/>
  <c r="M42" i="3"/>
  <c r="T10" i="1"/>
  <c r="K10" i="1"/>
  <c r="H42" i="3"/>
  <c r="J42" i="3"/>
  <c r="M10" i="1"/>
  <c r="S10" i="1"/>
  <c r="V10" i="1"/>
  <c r="U10" i="1"/>
  <c r="R10" i="1"/>
  <c r="I10" i="1"/>
  <c r="F42" i="3"/>
  <c r="D42" i="3"/>
  <c r="G10" i="1"/>
  <c r="O10" i="1"/>
  <c r="L42" i="3"/>
  <c r="N42" i="3"/>
  <c r="Q10" i="1"/>
  <c r="B42" i="3"/>
  <c r="E10" i="1"/>
  <c r="A10" i="1"/>
  <c r="O11" i="1" l="1"/>
  <c r="R11" i="1"/>
  <c r="T11" i="1"/>
  <c r="V11" i="1"/>
  <c r="S11" i="1"/>
  <c r="U11" i="1"/>
  <c r="W11" i="1"/>
  <c r="M7" i="1"/>
  <c r="F11" i="1"/>
  <c r="N11" i="1"/>
  <c r="K7" i="1"/>
  <c r="J11" i="1"/>
  <c r="X11" i="1"/>
  <c r="H11" i="1"/>
  <c r="P11" i="1"/>
  <c r="L11" i="1"/>
  <c r="E11" i="1"/>
  <c r="I11" i="1"/>
  <c r="M11" i="1"/>
  <c r="Q11" i="1"/>
  <c r="L7" i="1"/>
  <c r="G11" i="1"/>
  <c r="K11" i="1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V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O10" authorId="1">
      <text>
        <r>
          <rPr>
            <b/>
            <sz val="9"/>
            <color indexed="81"/>
            <rFont val="Tahoma"/>
            <family val="2"/>
            <charset val="204"/>
          </rPr>
          <t>автоматический подсчет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<sst xmlns="http://schemas.openxmlformats.org/spreadsheetml/2006/main" count="84" uniqueCount="64">
  <si>
    <t>учебный год</t>
  </si>
  <si>
    <t>Учитель</t>
  </si>
  <si>
    <t>Дата проведения</t>
  </si>
  <si>
    <t>Класс</t>
  </si>
  <si>
    <t>По списку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</si>
  <si>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</si>
  <si>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</si>
  <si>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</si>
  <si>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</si>
  <si>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</si>
  <si>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</si>
  <si>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</si>
  <si>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название предмета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</si>
  <si>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</si>
  <si>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</si>
  <si>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</si>
  <si>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</si>
  <si>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</si>
  <si>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</si>
  <si>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</si>
  <si>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</si>
  <si>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поставьте 1 если задание выполнено</t>
  </si>
  <si>
    <t>% от общ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</si>
  <si>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</si>
  <si>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</si>
  <si>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</si>
  <si>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</si>
  <si>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</si>
  <si>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</si>
  <si>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</si>
  <si>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</si>
  <si>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</si>
  <si>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</si>
  <si>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</si>
  <si>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</si>
  <si>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</si>
  <si>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</si>
  <si>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</si>
  <si>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</si>
  <si>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</si>
  <si>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t>Кукушкин</t>
  </si>
  <si>
    <t>Несмелый</t>
  </si>
  <si>
    <t>Лёвушкина</t>
  </si>
  <si>
    <t>Ойкин</t>
  </si>
  <si>
    <r>
      <t xml:space="preserve">Диагностическая карта учащихся </t>
    </r>
    <r>
      <rPr>
        <b/>
        <sz val="14"/>
        <color rgb="FFFF0000"/>
        <rFont val="Arial Narrow"/>
        <family val="2"/>
        <charset val="204"/>
      </rPr>
      <t>5а</t>
    </r>
    <r>
      <rPr>
        <b/>
        <sz val="14"/>
        <color theme="1"/>
        <rFont val="Arial Narrow"/>
        <family val="2"/>
        <charset val="204"/>
      </rPr>
      <t xml:space="preserve"> класса</t>
    </r>
  </si>
  <si>
    <r>
      <t xml:space="preserve">Поэлементный анализ ВПР  класс </t>
    </r>
    <r>
      <rPr>
        <u/>
        <sz val="24"/>
        <color theme="1"/>
        <rFont val="Calibri"/>
        <family val="2"/>
        <charset val="204"/>
        <scheme val="minor"/>
      </rPr>
      <t>9в история</t>
    </r>
  </si>
  <si>
    <t>9в</t>
  </si>
  <si>
    <t>Нацелено на проверку знания хронологии истории России. Ошибки в данном задании связаны с незнанием учащимися дат.</t>
  </si>
  <si>
    <t>Нацелено на проверку знания исторической терминологии.  Определения понятий даны неполно или неточно.</t>
  </si>
  <si>
    <t>Предполагают работу с изобразительной наглядностью. Требуется провести атрибуцию изобразительной наглядности и использовать. Учащиеся плохо различают иллюстрации различных произведений искусства</t>
  </si>
  <si>
    <t>Проверяет умение работать с текстовыми историческими источниками. Ошибки в данном задании связаны  с не умением определить контекст исторического источника.</t>
  </si>
  <si>
    <t>Нацелено на проверку умения проводить атрибуцию исторической карты. Ошибки учащихся вызваны плохим знанием контекста исторических карт.</t>
  </si>
  <si>
    <t xml:space="preserve">Проверяет знание исторической географии и умение работать с контурной картой. </t>
  </si>
  <si>
    <t>Нацелены на проверку знания фактов истории культуры России. Плохое знание иллюстративного материала не позволяет учащимся верно определять исторический контекст представленных иллюстраций</t>
  </si>
  <si>
    <t>Предполагает проверку владения простейшими приёмами аргументации. Учащимся допускающим ошибки в этом задании трудно приводить конкретную историческую аргументацию, это связано с незнанием фактической исторической информации.</t>
  </si>
  <si>
    <t>Проверяет знание исторических деятелей России и зарубежных стран и умение отбирать исторические факты в соответствии с заданным контекстом. Учащиеся, допускающие ошибки плохо владеют фактической информацией.</t>
  </si>
  <si>
    <t>Проверяет знание причин и следствий и умение формулировать положения, содержащие причинно-следственные связи. Некорректно или не точно сформулированы причинно-следственные связи.Проверяет знание причин и следствий и умение формулировать положения, содержащие причинно-следственные связи. Некорректно или не точно сформулированы причинно-следственные связи.</t>
  </si>
  <si>
    <t>Проверяет знание истории родного края. Некорректно или неправильно представлена информация.</t>
  </si>
  <si>
    <t>история</t>
  </si>
  <si>
    <t>Прохорова Дарья Васильевна</t>
  </si>
  <si>
    <t>Задание 6. Нплохое знание исторической карты. Ошибки учащихся вызваны плохим знанием контекста исторических карт.</t>
  </si>
  <si>
    <t>Задание 11. Плохо различают  исторических деятелей России и зарубежных стран и умение отбирать исторические факты в соответствии с заданным контекстом. Учащиеся, допускающие ошибки плохо владеют фактической информацией.</t>
  </si>
  <si>
    <t>Задание 13. Проверяет знание истории родного края. Некорректно или неправильно представлена информация.</t>
  </si>
  <si>
    <t>психологическое состояние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</si>
</sst>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u/>
      <sz val="2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9" fontId="0" fillId="0" borderId="0" xfId="0" applyNumberFormat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29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/>
      <protection locked="0"/>
    </xf>
    <xf numFmtId="9" fontId="6" fillId="8" borderId="23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Protection="1">
      <protection locked="0"/>
    </xf>
    <xf numFmtId="1" fontId="8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5" fillId="0" borderId="0" xfId="0" applyFont="1" applyAlignment="1"/>
    <xf numFmtId="0" fontId="15" fillId="0" borderId="0" xfId="0" applyFont="1"/>
    <xf numFmtId="0" fontId="16" fillId="4" borderId="38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9" fillId="0" borderId="15" xfId="0" applyFont="1" applyBorder="1" applyAlignment="1" applyProtection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20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7" fillId="0" borderId="15" xfId="0" applyFont="1" applyBorder="1"/>
    <xf numFmtId="1" fontId="13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/>
    <xf numFmtId="0" fontId="0" fillId="0" borderId="8" xfId="0" applyBorder="1" applyAlignment="1"/>
    <xf numFmtId="0" fontId="14" fillId="0" borderId="2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4" fillId="0" borderId="39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15" xfId="0" applyFont="1" applyBorder="1"/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wrapText="1"/>
    </xf>
    <xf numFmtId="0" fontId="28" fillId="0" borderId="15" xfId="0" applyFont="1" applyBorder="1" applyAlignment="1" applyProtection="1">
      <alignment vertical="center"/>
      <protection locked="0"/>
    </xf>
    <xf numFmtId="0" fontId="28" fillId="0" borderId="8" xfId="0" applyFont="1" applyBorder="1" applyAlignment="1" applyProtection="1">
      <alignment vertical="center"/>
      <protection locked="0"/>
    </xf>
    <xf numFmtId="0" fontId="2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30" xfId="0" applyFont="1" applyFill="1" applyBorder="1" applyAlignment="1">
      <alignment horizontal="center"/>
    </xf>
    <xf numFmtId="0" fontId="14" fillId="6" borderId="31" xfId="0" applyFont="1" applyFill="1" applyBorder="1" applyAlignment="1">
      <alignment horizontal="center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9" fillId="0" borderId="17" xfId="0" applyFont="1" applyBorder="1" applyAlignment="1" applyProtection="1">
      <alignment horizontal="left" vertical="top" wrapText="1"/>
      <protection locked="0"/>
    </xf>
    <xf numFmtId="0" fontId="29" fillId="0" borderId="18" xfId="0" applyFont="1" applyBorder="1" applyAlignment="1" applyProtection="1">
      <alignment horizontal="left" vertical="top" wrapText="1"/>
      <protection locked="0"/>
    </xf>
    <xf numFmtId="0" fontId="29" fillId="0" borderId="29" xfId="0" applyFont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29" fillId="0" borderId="40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17" fillId="0" borderId="8" xfId="0" applyFont="1" applyBorder="1"/>
  </cellXfs>
  <cellStyles count="1">
    <cellStyle name="Обычный" xfId="0" builtinId="0"/>
  </cellStyles>
  <dxfs count="7"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Поэлементный!$V$9:$V$47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Поэлементный!$W$9:$W$47</c:f>
              <c:numCache>
                <c:formatCode>0%</c:formatCode>
                <c:ptCount val="39"/>
                <c:pt idx="0">
                  <c:v>0.76923076923076927</c:v>
                </c:pt>
                <c:pt idx="1">
                  <c:v>0</c:v>
                </c:pt>
                <c:pt idx="2">
                  <c:v>0.30769230769230771</c:v>
                </c:pt>
                <c:pt idx="3">
                  <c:v>0.53846153846153844</c:v>
                </c:pt>
                <c:pt idx="4">
                  <c:v>0.46153846153846156</c:v>
                </c:pt>
                <c:pt idx="5">
                  <c:v>0.53846153846153844</c:v>
                </c:pt>
                <c:pt idx="6">
                  <c:v>0.30769230769230771</c:v>
                </c:pt>
                <c:pt idx="7">
                  <c:v>0.15384615384615385</c:v>
                </c:pt>
                <c:pt idx="8">
                  <c:v>0.46153846153846156</c:v>
                </c:pt>
                <c:pt idx="9">
                  <c:v>0.15384615384615385</c:v>
                </c:pt>
                <c:pt idx="10">
                  <c:v>0.15384615384615385</c:v>
                </c:pt>
                <c:pt idx="11">
                  <c:v>0.38461538461538464</c:v>
                </c:pt>
                <c:pt idx="12">
                  <c:v>0.15384615384615385</c:v>
                </c:pt>
                <c:pt idx="13">
                  <c:v>0.46153846153846156</c:v>
                </c:pt>
                <c:pt idx="14">
                  <c:v>0.38461538461538464</c:v>
                </c:pt>
                <c:pt idx="15">
                  <c:v>0.30769230769230771</c:v>
                </c:pt>
                <c:pt idx="16">
                  <c:v>0.30769230769230771</c:v>
                </c:pt>
                <c:pt idx="17">
                  <c:v>0.46153846153846156</c:v>
                </c:pt>
                <c:pt idx="18">
                  <c:v>0.38461538461538464</c:v>
                </c:pt>
                <c:pt idx="19">
                  <c:v>0.38461538461538464</c:v>
                </c:pt>
                <c:pt idx="20">
                  <c:v>0.38461538461538464</c:v>
                </c:pt>
                <c:pt idx="21">
                  <c:v>0.53846153846153844</c:v>
                </c:pt>
                <c:pt idx="22">
                  <c:v>0.61538461538461542</c:v>
                </c:pt>
                <c:pt idx="23">
                  <c:v>0.38461538461538464</c:v>
                </c:pt>
                <c:pt idx="24">
                  <c:v>0.53846153846153844</c:v>
                </c:pt>
                <c:pt idx="25">
                  <c:v>0</c:v>
                </c:pt>
                <c:pt idx="26">
                  <c:v>0.53846153846153844</c:v>
                </c:pt>
                <c:pt idx="27">
                  <c:v>0.38461538461538464</c:v>
                </c:pt>
                <c:pt idx="28">
                  <c:v>0.30769230769230771</c:v>
                </c:pt>
                <c:pt idx="29">
                  <c:v>0.30769230769230771</c:v>
                </c:pt>
                <c:pt idx="30">
                  <c:v>0.23076923076923078</c:v>
                </c:pt>
                <c:pt idx="31">
                  <c:v>0.53846153846153844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735808"/>
        <c:axId val="97737344"/>
      </c:barChart>
      <c:catAx>
        <c:axId val="9773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737344"/>
        <c:crosses val="autoZero"/>
        <c:auto val="1"/>
        <c:lblAlgn val="ctr"/>
        <c:lblOffset val="100"/>
        <c:noMultiLvlLbl val="0"/>
      </c:catAx>
      <c:valAx>
        <c:axId val="9773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73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144665136832451E-2"/>
          <c:y val="0.40698185063227943"/>
          <c:w val="0.94074209679799592"/>
          <c:h val="0.467868357654688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Поэлементный!$T$51:$V$51</c:f>
              <c:strCache>
                <c:ptCount val="3"/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Поэлементный!$T$52:$V$52</c:f>
              <c:numCache>
                <c:formatCode>General</c:formatCode>
                <c:ptCount val="3"/>
                <c:pt idx="1">
                  <c:v>27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753728"/>
        <c:axId val="95682944"/>
      </c:barChart>
      <c:catAx>
        <c:axId val="9775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682944"/>
        <c:crosses val="autoZero"/>
        <c:auto val="1"/>
        <c:lblAlgn val="ctr"/>
        <c:lblOffset val="100"/>
        <c:noMultiLvlLbl val="0"/>
      </c:catAx>
      <c:valAx>
        <c:axId val="9568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75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07"/>
          <c:w val="0.61949340053388724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2975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6.4516129032258063E-2</c:v>
                </c:pt>
                <c:pt idx="1">
                  <c:v>0.29032258064516131</c:v>
                </c:pt>
                <c:pt idx="2">
                  <c:v>0.70967741935483875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13760"/>
        <c:axId val="101015552"/>
      </c:barChart>
      <c:catAx>
        <c:axId val="10101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015552"/>
        <c:crosses val="autoZero"/>
        <c:auto val="1"/>
        <c:lblAlgn val="ctr"/>
        <c:lblOffset val="100"/>
        <c:noMultiLvlLbl val="0"/>
      </c:catAx>
      <c:valAx>
        <c:axId val="1010155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01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49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92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12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  <c:pt idx="4">
                  <c:v>2</c:v>
                </c:pt>
                <c:pt idx="5">
                  <c:v>10</c:v>
                </c:pt>
                <c:pt idx="6">
                  <c:v>16</c:v>
                </c:pt>
                <c:pt idx="7">
                  <c:v>22</c:v>
                </c:pt>
                <c:pt idx="8">
                  <c:v>19</c:v>
                </c:pt>
                <c:pt idx="9">
                  <c:v>14</c:v>
                </c:pt>
                <c:pt idx="10">
                  <c:v>16</c:v>
                </c:pt>
                <c:pt idx="11">
                  <c:v>16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090624"/>
        <c:axId val="100091776"/>
      </c:barChart>
      <c:catAx>
        <c:axId val="10009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091776"/>
        <c:crosses val="autoZero"/>
        <c:auto val="1"/>
        <c:lblAlgn val="ctr"/>
        <c:lblOffset val="100"/>
        <c:noMultiLvlLbl val="0"/>
      </c:catAx>
      <c:valAx>
        <c:axId val="10009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09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21772</xdr:rowOff>
    </xdr:from>
    <xdr:to>
      <xdr:col>26</xdr:col>
      <xdr:colOff>43542</xdr:colOff>
      <xdr:row>68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188256</xdr:colOff>
      <xdr:row>69</xdr:row>
      <xdr:rowOff>62753</xdr:rowOff>
    </xdr:from>
    <xdr:to>
      <xdr:col>19</xdr:col>
      <xdr:colOff>663386</xdr:colOff>
      <xdr:row>79</xdr:row>
      <xdr:rowOff>116543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33</xdr:row>
      <xdr:rowOff>41564</xdr:rowOff>
    </xdr:from>
    <xdr:to>
      <xdr:col>24</xdr:col>
      <xdr:colOff>55419</xdr:colOff>
      <xdr:row>51</xdr:row>
      <xdr:rowOff>55418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E52"/>
  <sheetViews>
    <sheetView tabSelected="1" topLeftCell="N5" zoomScale="85" zoomScaleNormal="85" workbookViewId="0">
      <selection activeCell="U34" sqref="U34:U35"/>
    </sheetView>
  </sheetViews>
  <sheetFormatPr defaultRowHeight="15" x14ac:dyDescent="0.25"/>
  <cols>
    <col min="1" max="1" width="12.7109375" customWidth="1"/>
    <col min="2" max="14" width="5.7109375" customWidth="1"/>
    <col min="15" max="15" width="15.5703125" customWidth="1"/>
    <col min="16" max="16" width="13.140625" customWidth="1"/>
    <col min="17" max="17" width="10.140625" customWidth="1"/>
    <col min="18" max="18" width="11" customWidth="1"/>
    <col min="19" max="20" width="13.28515625" customWidth="1"/>
    <col min="21" max="21" width="17.28515625" customWidth="1"/>
    <col min="22" max="22" width="17.5703125" customWidth="1"/>
    <col min="23" max="23" width="12.140625" customWidth="1"/>
    <col min="24" max="24" width="11.42578125" customWidth="1"/>
    <col min="25" max="25" width="12.140625" customWidth="1"/>
    <col min="26" max="26" width="15.7109375" customWidth="1"/>
    <col min="27" max="27" width="12.5703125" customWidth="1"/>
    <col min="28" max="28" width="21.7109375" customWidth="1"/>
  </cols>
  <sheetData>
    <row r="2" spans="1:31" ht="21" x14ac:dyDescent="0.35">
      <c r="B2" s="65" t="s">
        <v>45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X2" s="41">
        <v>5</v>
      </c>
      <c r="Y2" s="38">
        <f>COUNTIF(Q10:Q40,5)</f>
        <v>0</v>
      </c>
    </row>
    <row r="3" spans="1:31" ht="21" x14ac:dyDescent="0.3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X3" s="41">
        <v>4</v>
      </c>
      <c r="Y3" s="38">
        <f>COUNTIF(Q10:Q40,4)</f>
        <v>2</v>
      </c>
    </row>
    <row r="4" spans="1:31" ht="21" x14ac:dyDescent="0.3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X4" s="41">
        <v>3</v>
      </c>
      <c r="Y4" s="38">
        <f>COUNTIF(Q10:Q42,3)</f>
        <v>7</v>
      </c>
    </row>
    <row r="5" spans="1:31" ht="21.75" thickBot="1" x14ac:dyDescent="0.4">
      <c r="X5" s="41">
        <v>2</v>
      </c>
      <c r="Y5" s="38">
        <f>COUNTIF(Q10:Q43,2)</f>
        <v>22</v>
      </c>
    </row>
    <row r="6" spans="1:31" ht="29.25" thickBot="1" x14ac:dyDescent="0.5">
      <c r="D6" s="67" t="s">
        <v>21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R6" s="29">
        <v>13</v>
      </c>
      <c r="S6" s="29"/>
      <c r="T6" s="30"/>
      <c r="U6" s="30"/>
      <c r="V6" s="31">
        <v>13</v>
      </c>
    </row>
    <row r="7" spans="1:31" x14ac:dyDescent="0.25"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9" spans="1:31" ht="75" x14ac:dyDescent="0.25">
      <c r="A9" s="62" t="s">
        <v>32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60" t="s">
        <v>28</v>
      </c>
      <c r="P9" s="60" t="s">
        <v>22</v>
      </c>
      <c r="Q9" s="60" t="s">
        <v>30</v>
      </c>
      <c r="R9" s="60" t="s">
        <v>31</v>
      </c>
      <c r="S9" s="60" t="s">
        <v>26</v>
      </c>
      <c r="T9" s="47" t="s">
        <v>27</v>
      </c>
      <c r="U9" s="59" t="s">
        <v>29</v>
      </c>
      <c r="V9" s="19" t="e">
        <f>#REF!</f>
        <v>#REF!</v>
      </c>
      <c r="W9" s="20">
        <f t="shared" ref="W9:W33" si="0">P10</f>
        <v>0.76923076923076927</v>
      </c>
      <c r="X9" s="19"/>
      <c r="Y9" s="19"/>
      <c r="Z9" s="34"/>
      <c r="AA9" s="34"/>
      <c r="AB9" s="34"/>
      <c r="AC9" s="34"/>
      <c r="AD9" s="34"/>
      <c r="AE9" s="34"/>
    </row>
    <row r="10" spans="1:31" ht="15.75" x14ac:dyDescent="0.25">
      <c r="A10" s="63">
        <v>90066</v>
      </c>
      <c r="B10" s="8"/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/>
      <c r="I10" s="8"/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32">
        <f t="shared" ref="O10:O40" si="1">COUNTIF(B10:N10,"1")</f>
        <v>10</v>
      </c>
      <c r="P10" s="33">
        <f>O10/$V$6</f>
        <v>0.76923076923076927</v>
      </c>
      <c r="Q10" s="35">
        <v>4</v>
      </c>
      <c r="R10" s="35">
        <v>5</v>
      </c>
      <c r="S10" s="58" t="str">
        <f>IF(Q10=R10,"подтвердил",IF(Q10&gt;R10,"повысил","понизил"))</f>
        <v>понизил</v>
      </c>
      <c r="T10" s="44">
        <f t="shared" ref="T10:T40" si="2">Q10-R10</f>
        <v>-1</v>
      </c>
      <c r="U10" s="43"/>
      <c r="V10" s="19" t="e">
        <f>#REF!</f>
        <v>#REF!</v>
      </c>
      <c r="W10" s="20">
        <f t="shared" si="0"/>
        <v>0</v>
      </c>
      <c r="X10" s="19"/>
      <c r="Y10" s="19"/>
      <c r="Z10" s="34"/>
      <c r="AA10" s="34"/>
      <c r="AB10" s="34"/>
      <c r="AC10" s="34"/>
      <c r="AD10" s="34"/>
      <c r="AE10" s="34"/>
    </row>
    <row r="11" spans="1:31" ht="15.75" x14ac:dyDescent="0.25">
      <c r="A11" s="64">
        <v>90067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2">
        <f t="shared" si="1"/>
        <v>0</v>
      </c>
      <c r="P11" s="33">
        <f t="shared" ref="P11:P40" si="3">O11/$V$6</f>
        <v>0</v>
      </c>
      <c r="Q11" s="35">
        <v>2</v>
      </c>
      <c r="R11" s="35">
        <v>3</v>
      </c>
      <c r="S11" s="58" t="str">
        <f t="shared" ref="S11:S40" si="4">IF(Q11=R11,"подтвердил",IF(Q11&gt;R11,"повысил","понизил"))</f>
        <v>понизил</v>
      </c>
      <c r="T11" s="44">
        <f t="shared" si="2"/>
        <v>-1</v>
      </c>
      <c r="U11" s="43"/>
      <c r="V11" s="19" t="e">
        <f>#REF!</f>
        <v>#REF!</v>
      </c>
      <c r="W11" s="20">
        <f t="shared" si="0"/>
        <v>0.30769230769230771</v>
      </c>
      <c r="X11" s="19"/>
      <c r="Y11" s="19"/>
      <c r="Z11" s="34"/>
      <c r="AA11" s="34"/>
      <c r="AB11" s="34"/>
      <c r="AC11" s="34"/>
      <c r="AD11" s="34"/>
      <c r="AE11" s="34"/>
    </row>
    <row r="12" spans="1:31" ht="15.75" x14ac:dyDescent="0.25">
      <c r="A12" s="64">
        <v>90068</v>
      </c>
      <c r="B12" s="8"/>
      <c r="C12" s="8"/>
      <c r="D12" s="8">
        <v>1</v>
      </c>
      <c r="E12" s="8"/>
      <c r="F12" s="8"/>
      <c r="G12" s="8">
        <v>1</v>
      </c>
      <c r="H12" s="8">
        <v>1</v>
      </c>
      <c r="I12" s="8"/>
      <c r="J12" s="8"/>
      <c r="K12" s="8"/>
      <c r="L12" s="8">
        <v>1</v>
      </c>
      <c r="M12" s="8"/>
      <c r="N12" s="8"/>
      <c r="O12" s="32">
        <f t="shared" si="1"/>
        <v>4</v>
      </c>
      <c r="P12" s="33">
        <f t="shared" si="3"/>
        <v>0.30769230769230771</v>
      </c>
      <c r="Q12" s="35">
        <v>2</v>
      </c>
      <c r="R12" s="35">
        <v>3</v>
      </c>
      <c r="S12" s="58" t="str">
        <f t="shared" si="4"/>
        <v>понизил</v>
      </c>
      <c r="T12" s="44">
        <f t="shared" si="2"/>
        <v>-1</v>
      </c>
      <c r="U12" s="43"/>
      <c r="V12" s="19" t="e">
        <f>#REF!</f>
        <v>#REF!</v>
      </c>
      <c r="W12" s="20">
        <f t="shared" si="0"/>
        <v>0.53846153846153844</v>
      </c>
      <c r="X12" s="19"/>
      <c r="Y12" s="19"/>
      <c r="Z12" s="34"/>
      <c r="AA12" s="34"/>
      <c r="AB12" s="34"/>
      <c r="AC12" s="34"/>
      <c r="AD12" s="34"/>
      <c r="AE12" s="34"/>
    </row>
    <row r="13" spans="1:31" ht="15.75" x14ac:dyDescent="0.25">
      <c r="A13" s="64">
        <v>90069</v>
      </c>
      <c r="B13" s="8"/>
      <c r="C13" s="8"/>
      <c r="D13" s="8"/>
      <c r="E13" s="8"/>
      <c r="F13" s="8"/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/>
      <c r="M13" s="8">
        <v>1</v>
      </c>
      <c r="N13" s="8">
        <v>1</v>
      </c>
      <c r="O13" s="32">
        <f t="shared" si="1"/>
        <v>7</v>
      </c>
      <c r="P13" s="33">
        <f t="shared" si="3"/>
        <v>0.53846153846153844</v>
      </c>
      <c r="Q13" s="35">
        <v>3</v>
      </c>
      <c r="R13" s="35">
        <v>5</v>
      </c>
      <c r="S13" s="58" t="str">
        <f t="shared" si="4"/>
        <v>понизил</v>
      </c>
      <c r="T13" s="44">
        <f t="shared" si="2"/>
        <v>-2</v>
      </c>
      <c r="U13" s="43" t="s">
        <v>63</v>
      </c>
      <c r="V13" s="19" t="e">
        <f>#REF!</f>
        <v>#REF!</v>
      </c>
      <c r="W13" s="20">
        <f t="shared" si="0"/>
        <v>0.46153846153846156</v>
      </c>
      <c r="X13" s="19"/>
      <c r="Y13" s="19"/>
      <c r="Z13" s="34"/>
      <c r="AA13" s="34"/>
      <c r="AB13" s="34"/>
      <c r="AC13" s="34"/>
      <c r="AD13" s="34"/>
      <c r="AE13" s="34"/>
    </row>
    <row r="14" spans="1:31" ht="15.75" x14ac:dyDescent="0.25">
      <c r="A14" s="64">
        <v>90070</v>
      </c>
      <c r="B14" s="8">
        <v>1</v>
      </c>
      <c r="C14" s="8"/>
      <c r="D14" s="8"/>
      <c r="E14" s="8"/>
      <c r="F14" s="8"/>
      <c r="G14" s="8"/>
      <c r="H14" s="8"/>
      <c r="I14" s="8">
        <v>1</v>
      </c>
      <c r="J14" s="8">
        <v>1</v>
      </c>
      <c r="K14" s="8"/>
      <c r="L14" s="8">
        <v>1</v>
      </c>
      <c r="M14" s="8">
        <v>1</v>
      </c>
      <c r="N14" s="8">
        <v>1</v>
      </c>
      <c r="O14" s="32">
        <f t="shared" si="1"/>
        <v>6</v>
      </c>
      <c r="P14" s="33">
        <f t="shared" si="3"/>
        <v>0.46153846153846156</v>
      </c>
      <c r="Q14" s="35">
        <v>2</v>
      </c>
      <c r="R14" s="35">
        <v>4</v>
      </c>
      <c r="S14" s="58" t="str">
        <f t="shared" si="4"/>
        <v>понизил</v>
      </c>
      <c r="T14" s="44">
        <f t="shared" si="2"/>
        <v>-2</v>
      </c>
      <c r="U14" s="167" t="s">
        <v>63</v>
      </c>
      <c r="V14" s="19" t="e">
        <f>#REF!</f>
        <v>#REF!</v>
      </c>
      <c r="W14" s="20">
        <f t="shared" si="0"/>
        <v>0.53846153846153844</v>
      </c>
      <c r="X14" s="19"/>
      <c r="Y14" s="19"/>
      <c r="Z14" s="34"/>
      <c r="AA14" s="34"/>
      <c r="AB14" s="34"/>
      <c r="AC14" s="34"/>
      <c r="AD14" s="34"/>
      <c r="AE14" s="34"/>
    </row>
    <row r="15" spans="1:31" ht="15.75" x14ac:dyDescent="0.25">
      <c r="A15" s="64">
        <v>90071</v>
      </c>
      <c r="B15" s="8"/>
      <c r="C15" s="8"/>
      <c r="D15" s="8">
        <v>1</v>
      </c>
      <c r="E15" s="8"/>
      <c r="F15" s="8"/>
      <c r="G15" s="8"/>
      <c r="H15" s="8">
        <v>1</v>
      </c>
      <c r="I15" s="8">
        <v>1</v>
      </c>
      <c r="J15" s="8">
        <v>1</v>
      </c>
      <c r="K15" s="8"/>
      <c r="L15" s="8">
        <v>1</v>
      </c>
      <c r="M15" s="8">
        <v>1</v>
      </c>
      <c r="N15" s="8">
        <v>1</v>
      </c>
      <c r="O15" s="32">
        <f t="shared" si="1"/>
        <v>7</v>
      </c>
      <c r="P15" s="33">
        <f t="shared" si="3"/>
        <v>0.53846153846153844</v>
      </c>
      <c r="Q15" s="35">
        <v>3</v>
      </c>
      <c r="R15" s="35">
        <v>4</v>
      </c>
      <c r="S15" s="58" t="str">
        <f t="shared" si="4"/>
        <v>понизил</v>
      </c>
      <c r="T15" s="44">
        <f t="shared" si="2"/>
        <v>-1</v>
      </c>
      <c r="U15" s="43"/>
      <c r="V15" s="19" t="e">
        <f>#REF!</f>
        <v>#REF!</v>
      </c>
      <c r="W15" s="20">
        <f t="shared" si="0"/>
        <v>0.30769230769230771</v>
      </c>
      <c r="X15" s="19"/>
      <c r="Y15" s="19"/>
      <c r="Z15" s="34"/>
      <c r="AA15" s="34"/>
      <c r="AB15" s="34"/>
      <c r="AC15" s="34"/>
      <c r="AD15" s="34"/>
      <c r="AE15" s="34"/>
    </row>
    <row r="16" spans="1:31" ht="15.75" x14ac:dyDescent="0.25">
      <c r="A16" s="64">
        <v>90072</v>
      </c>
      <c r="B16" s="8">
        <v>1</v>
      </c>
      <c r="C16" s="8"/>
      <c r="D16" s="8"/>
      <c r="E16" s="8"/>
      <c r="F16" s="8"/>
      <c r="G16" s="8"/>
      <c r="H16" s="8">
        <v>1</v>
      </c>
      <c r="I16" s="8"/>
      <c r="J16" s="8">
        <v>1</v>
      </c>
      <c r="K16" s="8"/>
      <c r="L16" s="8"/>
      <c r="M16" s="8">
        <v>1</v>
      </c>
      <c r="N16" s="8"/>
      <c r="O16" s="32">
        <f t="shared" si="1"/>
        <v>4</v>
      </c>
      <c r="P16" s="33">
        <f t="shared" si="3"/>
        <v>0.30769230769230771</v>
      </c>
      <c r="Q16" s="35">
        <v>2</v>
      </c>
      <c r="R16" s="35">
        <v>4</v>
      </c>
      <c r="S16" s="58" t="str">
        <f t="shared" si="4"/>
        <v>понизил</v>
      </c>
      <c r="T16" s="44">
        <f t="shared" si="2"/>
        <v>-2</v>
      </c>
      <c r="U16" s="43" t="s">
        <v>63</v>
      </c>
      <c r="V16" s="19" t="e">
        <f>#REF!</f>
        <v>#REF!</v>
      </c>
      <c r="W16" s="20">
        <f t="shared" si="0"/>
        <v>0.15384615384615385</v>
      </c>
      <c r="X16" s="19"/>
      <c r="Y16" s="19"/>
      <c r="Z16" s="34"/>
      <c r="AA16" s="34"/>
      <c r="AB16" s="34"/>
      <c r="AC16" s="34"/>
      <c r="AD16" s="34"/>
      <c r="AE16" s="34"/>
    </row>
    <row r="17" spans="1:31" ht="15.75" x14ac:dyDescent="0.25">
      <c r="A17" s="64">
        <v>90073</v>
      </c>
      <c r="B17" s="8"/>
      <c r="C17" s="8"/>
      <c r="D17" s="8"/>
      <c r="E17" s="8"/>
      <c r="F17" s="8"/>
      <c r="G17" s="8"/>
      <c r="H17" s="8"/>
      <c r="I17" s="8">
        <v>1</v>
      </c>
      <c r="J17" s="8">
        <v>1</v>
      </c>
      <c r="K17" s="8"/>
      <c r="L17" s="8"/>
      <c r="M17" s="8"/>
      <c r="N17" s="8"/>
      <c r="O17" s="32">
        <f t="shared" si="1"/>
        <v>2</v>
      </c>
      <c r="P17" s="33">
        <f t="shared" si="3"/>
        <v>0.15384615384615385</v>
      </c>
      <c r="Q17" s="35">
        <v>2</v>
      </c>
      <c r="R17" s="35">
        <v>3</v>
      </c>
      <c r="S17" s="58" t="str">
        <f t="shared" si="4"/>
        <v>понизил</v>
      </c>
      <c r="T17" s="44">
        <f t="shared" si="2"/>
        <v>-1</v>
      </c>
      <c r="U17" s="43"/>
      <c r="V17" s="19" t="e">
        <f>#REF!</f>
        <v>#REF!</v>
      </c>
      <c r="W17" s="20">
        <f t="shared" si="0"/>
        <v>0.46153846153846156</v>
      </c>
      <c r="X17" s="19"/>
      <c r="Y17" s="19"/>
      <c r="Z17" s="34"/>
      <c r="AA17" s="34"/>
      <c r="AB17" s="34"/>
      <c r="AC17" s="34"/>
      <c r="AD17" s="34"/>
      <c r="AE17" s="34"/>
    </row>
    <row r="18" spans="1:31" ht="15.75" x14ac:dyDescent="0.25">
      <c r="A18" s="64">
        <v>90074</v>
      </c>
      <c r="B18" s="8"/>
      <c r="C18" s="8">
        <v>1</v>
      </c>
      <c r="D18" s="8">
        <v>1</v>
      </c>
      <c r="E18" s="8"/>
      <c r="F18" s="8">
        <v>1</v>
      </c>
      <c r="G18" s="8">
        <v>1</v>
      </c>
      <c r="H18" s="8">
        <v>1</v>
      </c>
      <c r="I18" s="8"/>
      <c r="J18" s="8"/>
      <c r="K18" s="8">
        <v>1</v>
      </c>
      <c r="L18" s="8"/>
      <c r="M18" s="8"/>
      <c r="N18" s="8"/>
      <c r="O18" s="32">
        <f t="shared" si="1"/>
        <v>6</v>
      </c>
      <c r="P18" s="33">
        <f t="shared" si="3"/>
        <v>0.46153846153846156</v>
      </c>
      <c r="Q18" s="35">
        <v>2</v>
      </c>
      <c r="R18" s="35">
        <v>4</v>
      </c>
      <c r="S18" s="58" t="str">
        <f t="shared" si="4"/>
        <v>понизил</v>
      </c>
      <c r="T18" s="44">
        <f t="shared" si="2"/>
        <v>-2</v>
      </c>
      <c r="U18" s="43" t="s">
        <v>63</v>
      </c>
      <c r="V18" s="19" t="e">
        <f>#REF!</f>
        <v>#REF!</v>
      </c>
      <c r="W18" s="20">
        <f t="shared" si="0"/>
        <v>0.15384615384615385</v>
      </c>
      <c r="X18" s="19"/>
      <c r="Y18" s="19"/>
      <c r="Z18" s="34"/>
      <c r="AA18" s="34"/>
      <c r="AB18" s="34"/>
      <c r="AC18" s="34"/>
      <c r="AD18" s="34"/>
      <c r="AE18" s="34"/>
    </row>
    <row r="19" spans="1:31" ht="15.75" x14ac:dyDescent="0.25">
      <c r="A19" s="64">
        <v>90075</v>
      </c>
      <c r="B19" s="8"/>
      <c r="C19" s="8"/>
      <c r="D19" s="8">
        <v>1</v>
      </c>
      <c r="E19" s="8"/>
      <c r="F19" s="8"/>
      <c r="G19" s="8"/>
      <c r="H19" s="8">
        <v>1</v>
      </c>
      <c r="I19" s="8"/>
      <c r="J19" s="8"/>
      <c r="K19" s="8"/>
      <c r="L19" s="8"/>
      <c r="M19" s="8"/>
      <c r="N19" s="8"/>
      <c r="O19" s="32">
        <f t="shared" si="1"/>
        <v>2</v>
      </c>
      <c r="P19" s="33">
        <f t="shared" si="3"/>
        <v>0.15384615384615385</v>
      </c>
      <c r="Q19" s="35">
        <v>2</v>
      </c>
      <c r="R19" s="35">
        <v>3</v>
      </c>
      <c r="S19" s="58" t="str">
        <f t="shared" si="4"/>
        <v>понизил</v>
      </c>
      <c r="T19" s="44">
        <f t="shared" si="2"/>
        <v>-1</v>
      </c>
      <c r="U19" s="43"/>
      <c r="V19" s="19" t="e">
        <f>#REF!</f>
        <v>#REF!</v>
      </c>
      <c r="W19" s="20">
        <f t="shared" si="0"/>
        <v>0.15384615384615385</v>
      </c>
      <c r="X19" s="19"/>
      <c r="Y19" s="19"/>
      <c r="Z19" s="34"/>
      <c r="AA19" s="34"/>
      <c r="AB19" s="34"/>
      <c r="AC19" s="34"/>
      <c r="AD19" s="34"/>
      <c r="AE19" s="34"/>
    </row>
    <row r="20" spans="1:31" ht="15.75" x14ac:dyDescent="0.25">
      <c r="A20" s="64">
        <v>90076</v>
      </c>
      <c r="B20" s="8"/>
      <c r="C20" s="8"/>
      <c r="D20" s="8"/>
      <c r="E20" s="8"/>
      <c r="F20" s="8"/>
      <c r="G20" s="8"/>
      <c r="H20" s="8"/>
      <c r="I20" s="8">
        <v>1</v>
      </c>
      <c r="J20" s="8">
        <v>1</v>
      </c>
      <c r="K20" s="8"/>
      <c r="L20" s="8"/>
      <c r="M20" s="8"/>
      <c r="N20" s="8"/>
      <c r="O20" s="32">
        <f t="shared" si="1"/>
        <v>2</v>
      </c>
      <c r="P20" s="33">
        <f t="shared" si="3"/>
        <v>0.15384615384615385</v>
      </c>
      <c r="Q20" s="35">
        <v>2</v>
      </c>
      <c r="R20" s="35">
        <v>3</v>
      </c>
      <c r="S20" s="58" t="str">
        <f t="shared" si="4"/>
        <v>понизил</v>
      </c>
      <c r="T20" s="44">
        <f t="shared" si="2"/>
        <v>-1</v>
      </c>
      <c r="U20" s="43"/>
      <c r="V20" s="19" t="e">
        <f>#REF!</f>
        <v>#REF!</v>
      </c>
      <c r="W20" s="20">
        <f t="shared" si="0"/>
        <v>0.38461538461538464</v>
      </c>
      <c r="X20" s="19"/>
      <c r="Y20" s="19"/>
      <c r="Z20" s="34"/>
      <c r="AA20" s="34"/>
      <c r="AB20" s="34"/>
      <c r="AC20" s="34"/>
      <c r="AD20" s="34"/>
      <c r="AE20" s="34"/>
    </row>
    <row r="21" spans="1:31" ht="15.75" x14ac:dyDescent="0.25">
      <c r="A21" s="64">
        <v>90077</v>
      </c>
      <c r="B21" s="8"/>
      <c r="C21" s="8"/>
      <c r="D21" s="8"/>
      <c r="E21" s="8"/>
      <c r="F21" s="8"/>
      <c r="G21" s="8">
        <v>1</v>
      </c>
      <c r="H21" s="8"/>
      <c r="I21" s="8">
        <v>1</v>
      </c>
      <c r="J21" s="8">
        <v>1</v>
      </c>
      <c r="K21" s="8">
        <v>1</v>
      </c>
      <c r="L21" s="8"/>
      <c r="M21" s="8"/>
      <c r="N21" s="8">
        <v>1</v>
      </c>
      <c r="O21" s="32">
        <f t="shared" si="1"/>
        <v>5</v>
      </c>
      <c r="P21" s="33">
        <f t="shared" si="3"/>
        <v>0.38461538461538464</v>
      </c>
      <c r="Q21" s="35">
        <v>2</v>
      </c>
      <c r="R21" s="35">
        <v>4</v>
      </c>
      <c r="S21" s="58" t="str">
        <f t="shared" si="4"/>
        <v>понизил</v>
      </c>
      <c r="T21" s="44">
        <f t="shared" si="2"/>
        <v>-2</v>
      </c>
      <c r="U21" s="43" t="s">
        <v>63</v>
      </c>
      <c r="V21" s="19" t="e">
        <f>#REF!</f>
        <v>#REF!</v>
      </c>
      <c r="W21" s="20">
        <f t="shared" si="0"/>
        <v>0.15384615384615385</v>
      </c>
      <c r="X21" s="19"/>
      <c r="Y21" s="19"/>
      <c r="Z21" s="34"/>
      <c r="AA21" s="34"/>
      <c r="AB21" s="34"/>
      <c r="AC21" s="34"/>
      <c r="AD21" s="34"/>
      <c r="AE21" s="34"/>
    </row>
    <row r="22" spans="1:31" ht="15.75" x14ac:dyDescent="0.25">
      <c r="A22" s="64">
        <v>90078</v>
      </c>
      <c r="B22" s="8"/>
      <c r="C22" s="8"/>
      <c r="D22" s="8"/>
      <c r="E22" s="8"/>
      <c r="F22" s="8"/>
      <c r="G22" s="8"/>
      <c r="H22" s="8"/>
      <c r="I22" s="8">
        <v>1</v>
      </c>
      <c r="J22" s="8">
        <v>1</v>
      </c>
      <c r="K22" s="8"/>
      <c r="L22" s="8"/>
      <c r="M22" s="8"/>
      <c r="N22" s="8"/>
      <c r="O22" s="32">
        <f t="shared" si="1"/>
        <v>2</v>
      </c>
      <c r="P22" s="33">
        <f t="shared" si="3"/>
        <v>0.15384615384615385</v>
      </c>
      <c r="Q22" s="35">
        <v>2</v>
      </c>
      <c r="R22" s="35">
        <v>3</v>
      </c>
      <c r="S22" s="58" t="str">
        <f t="shared" si="4"/>
        <v>понизил</v>
      </c>
      <c r="T22" s="44">
        <f t="shared" si="2"/>
        <v>-1</v>
      </c>
      <c r="U22" s="43"/>
      <c r="V22" s="19" t="e">
        <f>#REF!</f>
        <v>#REF!</v>
      </c>
      <c r="W22" s="20">
        <f t="shared" si="0"/>
        <v>0.46153846153846156</v>
      </c>
      <c r="X22" s="19"/>
      <c r="Y22" s="19"/>
      <c r="Z22" s="34"/>
      <c r="AA22" s="34"/>
      <c r="AB22" s="34"/>
      <c r="AC22" s="34"/>
      <c r="AD22" s="34"/>
      <c r="AE22" s="34"/>
    </row>
    <row r="23" spans="1:31" ht="15.75" x14ac:dyDescent="0.25">
      <c r="A23" s="64">
        <v>90079</v>
      </c>
      <c r="B23" s="8">
        <v>1</v>
      </c>
      <c r="C23" s="8"/>
      <c r="D23" s="8"/>
      <c r="E23" s="8"/>
      <c r="F23" s="8"/>
      <c r="G23" s="8"/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/>
      <c r="N23" s="8"/>
      <c r="O23" s="32">
        <f t="shared" si="1"/>
        <v>6</v>
      </c>
      <c r="P23" s="33">
        <f t="shared" si="3"/>
        <v>0.46153846153846156</v>
      </c>
      <c r="Q23" s="35">
        <v>2</v>
      </c>
      <c r="R23" s="35">
        <v>4</v>
      </c>
      <c r="S23" s="58" t="str">
        <f t="shared" si="4"/>
        <v>понизил</v>
      </c>
      <c r="T23" s="44">
        <f t="shared" si="2"/>
        <v>-2</v>
      </c>
      <c r="U23" s="43" t="s">
        <v>63</v>
      </c>
      <c r="V23" s="19" t="e">
        <f>#REF!</f>
        <v>#REF!</v>
      </c>
      <c r="W23" s="20">
        <f t="shared" si="0"/>
        <v>0.38461538461538464</v>
      </c>
      <c r="X23" s="19"/>
      <c r="Y23" s="19"/>
      <c r="Z23" s="34"/>
      <c r="AA23" s="34"/>
      <c r="AB23" s="34"/>
      <c r="AC23" s="34"/>
      <c r="AD23" s="34"/>
      <c r="AE23" s="34"/>
    </row>
    <row r="24" spans="1:31" ht="15.75" x14ac:dyDescent="0.25">
      <c r="A24" s="64">
        <v>90080</v>
      </c>
      <c r="B24" s="8"/>
      <c r="C24" s="8"/>
      <c r="D24" s="8">
        <v>1</v>
      </c>
      <c r="E24" s="8"/>
      <c r="F24" s="8"/>
      <c r="G24" s="8"/>
      <c r="H24" s="8">
        <v>1</v>
      </c>
      <c r="I24" s="8"/>
      <c r="J24" s="8"/>
      <c r="K24" s="8"/>
      <c r="L24" s="8">
        <v>1</v>
      </c>
      <c r="M24" s="8">
        <v>1</v>
      </c>
      <c r="N24" s="8">
        <v>1</v>
      </c>
      <c r="O24" s="32">
        <f t="shared" si="1"/>
        <v>5</v>
      </c>
      <c r="P24" s="33">
        <f t="shared" si="3"/>
        <v>0.38461538461538464</v>
      </c>
      <c r="Q24" s="35">
        <v>2</v>
      </c>
      <c r="R24" s="35">
        <v>4</v>
      </c>
      <c r="S24" s="58" t="str">
        <f t="shared" si="4"/>
        <v>понизил</v>
      </c>
      <c r="T24" s="44">
        <f t="shared" si="2"/>
        <v>-2</v>
      </c>
      <c r="U24" s="167" t="s">
        <v>63</v>
      </c>
      <c r="V24" s="19" t="e">
        <f>#REF!</f>
        <v>#REF!</v>
      </c>
      <c r="W24" s="20">
        <f t="shared" si="0"/>
        <v>0.30769230769230771</v>
      </c>
      <c r="X24" s="19"/>
      <c r="Y24" s="19"/>
      <c r="Z24" s="34"/>
      <c r="AA24" s="34"/>
      <c r="AB24" s="34"/>
      <c r="AC24" s="34"/>
      <c r="AD24" s="34"/>
      <c r="AE24" s="34"/>
    </row>
    <row r="25" spans="1:31" ht="15.75" x14ac:dyDescent="0.25">
      <c r="A25" s="64">
        <v>90081</v>
      </c>
      <c r="B25" s="8"/>
      <c r="C25" s="8"/>
      <c r="D25" s="8"/>
      <c r="E25" s="8"/>
      <c r="F25" s="8"/>
      <c r="G25" s="8"/>
      <c r="H25" s="8">
        <v>1</v>
      </c>
      <c r="I25" s="8">
        <v>1</v>
      </c>
      <c r="J25" s="8">
        <v>1</v>
      </c>
      <c r="K25" s="8"/>
      <c r="L25" s="8"/>
      <c r="M25" s="8">
        <v>1</v>
      </c>
      <c r="N25" s="8"/>
      <c r="O25" s="32">
        <f t="shared" si="1"/>
        <v>4</v>
      </c>
      <c r="P25" s="33">
        <f t="shared" si="3"/>
        <v>0.30769230769230771</v>
      </c>
      <c r="Q25" s="35">
        <v>2</v>
      </c>
      <c r="R25" s="35">
        <v>4</v>
      </c>
      <c r="S25" s="58" t="str">
        <f t="shared" si="4"/>
        <v>понизил</v>
      </c>
      <c r="T25" s="44">
        <f t="shared" si="2"/>
        <v>-2</v>
      </c>
      <c r="U25" s="43" t="s">
        <v>63</v>
      </c>
      <c r="V25" s="19" t="e">
        <f>#REF!</f>
        <v>#REF!</v>
      </c>
      <c r="W25" s="20">
        <f t="shared" si="0"/>
        <v>0.30769230769230771</v>
      </c>
      <c r="X25" s="19"/>
      <c r="Y25" s="19"/>
      <c r="Z25" s="34"/>
      <c r="AA25" s="34"/>
      <c r="AB25" s="34"/>
      <c r="AC25" s="34"/>
      <c r="AD25" s="34"/>
      <c r="AE25" s="34"/>
    </row>
    <row r="26" spans="1:31" ht="15.75" x14ac:dyDescent="0.25">
      <c r="A26" s="64">
        <v>90082</v>
      </c>
      <c r="B26" s="8"/>
      <c r="C26" s="8"/>
      <c r="D26" s="8">
        <v>1</v>
      </c>
      <c r="E26" s="8"/>
      <c r="F26" s="8"/>
      <c r="G26" s="8">
        <v>1</v>
      </c>
      <c r="H26" s="8"/>
      <c r="I26" s="8">
        <v>1</v>
      </c>
      <c r="J26" s="8"/>
      <c r="K26" s="8"/>
      <c r="L26" s="8">
        <v>1</v>
      </c>
      <c r="M26" s="8"/>
      <c r="N26" s="8"/>
      <c r="O26" s="32">
        <f t="shared" si="1"/>
        <v>4</v>
      </c>
      <c r="P26" s="33">
        <f t="shared" si="3"/>
        <v>0.30769230769230771</v>
      </c>
      <c r="Q26" s="35">
        <v>2</v>
      </c>
      <c r="R26" s="35">
        <v>3</v>
      </c>
      <c r="S26" s="58" t="str">
        <f t="shared" si="4"/>
        <v>понизил</v>
      </c>
      <c r="T26" s="44">
        <f t="shared" si="2"/>
        <v>-1</v>
      </c>
      <c r="U26" s="43"/>
      <c r="V26" s="19" t="e">
        <f>#REF!</f>
        <v>#REF!</v>
      </c>
      <c r="W26" s="20">
        <f t="shared" si="0"/>
        <v>0.46153846153846156</v>
      </c>
      <c r="X26" s="19"/>
      <c r="Y26" s="19"/>
      <c r="Z26" s="34"/>
      <c r="AA26" s="34"/>
      <c r="AB26" s="34"/>
      <c r="AC26" s="34"/>
      <c r="AD26" s="34"/>
      <c r="AE26" s="34"/>
    </row>
    <row r="27" spans="1:31" ht="15.75" x14ac:dyDescent="0.25">
      <c r="A27" s="64">
        <v>90083</v>
      </c>
      <c r="B27" s="8">
        <v>1</v>
      </c>
      <c r="C27" s="8"/>
      <c r="D27" s="8">
        <v>1</v>
      </c>
      <c r="E27" s="8"/>
      <c r="F27" s="8"/>
      <c r="G27" s="8"/>
      <c r="H27" s="8">
        <v>1</v>
      </c>
      <c r="I27" s="8">
        <v>1</v>
      </c>
      <c r="J27" s="8">
        <v>1</v>
      </c>
      <c r="K27" s="8"/>
      <c r="L27" s="8"/>
      <c r="M27" s="8">
        <v>1</v>
      </c>
      <c r="N27" s="8"/>
      <c r="O27" s="32">
        <f t="shared" si="1"/>
        <v>6</v>
      </c>
      <c r="P27" s="33">
        <f t="shared" si="3"/>
        <v>0.46153846153846156</v>
      </c>
      <c r="Q27" s="35">
        <v>2</v>
      </c>
      <c r="R27" s="35">
        <v>3</v>
      </c>
      <c r="S27" s="58" t="str">
        <f t="shared" si="4"/>
        <v>понизил</v>
      </c>
      <c r="T27" s="44">
        <f t="shared" si="2"/>
        <v>-1</v>
      </c>
      <c r="U27" s="43"/>
      <c r="V27" s="19" t="e">
        <f>#REF!</f>
        <v>#REF!</v>
      </c>
      <c r="W27" s="20">
        <f t="shared" si="0"/>
        <v>0.38461538461538464</v>
      </c>
      <c r="X27" s="19"/>
      <c r="Y27" s="19"/>
      <c r="Z27" s="34"/>
      <c r="AA27" s="34"/>
      <c r="AB27" s="34"/>
      <c r="AC27" s="34"/>
      <c r="AD27" s="34"/>
      <c r="AE27" s="34"/>
    </row>
    <row r="28" spans="1:31" ht="15.75" x14ac:dyDescent="0.25">
      <c r="A28" s="64">
        <v>90084</v>
      </c>
      <c r="B28" s="8"/>
      <c r="C28" s="8"/>
      <c r="D28" s="8"/>
      <c r="E28" s="8"/>
      <c r="F28" s="8"/>
      <c r="G28" s="8"/>
      <c r="H28" s="8"/>
      <c r="I28" s="8">
        <v>1</v>
      </c>
      <c r="J28" s="8">
        <v>1</v>
      </c>
      <c r="K28" s="8">
        <v>1</v>
      </c>
      <c r="L28" s="8"/>
      <c r="M28" s="8">
        <v>1</v>
      </c>
      <c r="N28" s="8">
        <v>1</v>
      </c>
      <c r="O28" s="32">
        <f t="shared" si="1"/>
        <v>5</v>
      </c>
      <c r="P28" s="33">
        <f t="shared" si="3"/>
        <v>0.38461538461538464</v>
      </c>
      <c r="Q28" s="35">
        <v>2</v>
      </c>
      <c r="R28" s="35">
        <v>4</v>
      </c>
      <c r="S28" s="58" t="str">
        <f t="shared" si="4"/>
        <v>понизил</v>
      </c>
      <c r="T28" s="44">
        <f t="shared" si="2"/>
        <v>-2</v>
      </c>
      <c r="U28" s="43" t="s">
        <v>63</v>
      </c>
      <c r="V28" s="19" t="e">
        <f>#REF!</f>
        <v>#REF!</v>
      </c>
      <c r="W28" s="20">
        <f t="shared" si="0"/>
        <v>0.38461538461538464</v>
      </c>
      <c r="X28" s="19"/>
      <c r="Y28" s="19"/>
      <c r="Z28" s="34"/>
      <c r="AA28" s="34"/>
      <c r="AB28" s="34"/>
      <c r="AC28" s="34"/>
      <c r="AD28" s="34"/>
      <c r="AE28" s="34"/>
    </row>
    <row r="29" spans="1:31" ht="15.75" x14ac:dyDescent="0.25">
      <c r="A29" s="64">
        <v>90085</v>
      </c>
      <c r="B29" s="8">
        <v>1</v>
      </c>
      <c r="C29" s="8"/>
      <c r="D29" s="8">
        <v>1</v>
      </c>
      <c r="E29" s="8"/>
      <c r="F29" s="8"/>
      <c r="G29" s="8"/>
      <c r="H29" s="8">
        <v>1</v>
      </c>
      <c r="I29" s="8">
        <v>1</v>
      </c>
      <c r="J29" s="8"/>
      <c r="K29" s="8"/>
      <c r="L29" s="8">
        <v>1</v>
      </c>
      <c r="M29" s="8"/>
      <c r="N29" s="8"/>
      <c r="O29" s="32">
        <f t="shared" si="1"/>
        <v>5</v>
      </c>
      <c r="P29" s="33">
        <f t="shared" si="3"/>
        <v>0.38461538461538464</v>
      </c>
      <c r="Q29" s="35">
        <v>2</v>
      </c>
      <c r="R29" s="35">
        <v>4</v>
      </c>
      <c r="S29" s="58" t="str">
        <f t="shared" si="4"/>
        <v>понизил</v>
      </c>
      <c r="T29" s="44">
        <f t="shared" si="2"/>
        <v>-2</v>
      </c>
      <c r="U29" s="167" t="s">
        <v>63</v>
      </c>
      <c r="V29" s="19" t="e">
        <f>#REF!</f>
        <v>#REF!</v>
      </c>
      <c r="W29" s="20">
        <f t="shared" si="0"/>
        <v>0.38461538461538464</v>
      </c>
      <c r="X29" s="19"/>
      <c r="Y29" s="19"/>
      <c r="Z29" s="34"/>
      <c r="AA29" s="34"/>
      <c r="AB29" s="34"/>
      <c r="AC29" s="34"/>
      <c r="AD29" s="34"/>
      <c r="AE29" s="34"/>
    </row>
    <row r="30" spans="1:31" ht="15.75" x14ac:dyDescent="0.25">
      <c r="A30" s="64">
        <v>90086</v>
      </c>
      <c r="B30" s="8">
        <v>1</v>
      </c>
      <c r="C30" s="8"/>
      <c r="D30" s="8"/>
      <c r="E30" s="8">
        <v>1</v>
      </c>
      <c r="F30" s="8"/>
      <c r="G30" s="8"/>
      <c r="H30" s="8"/>
      <c r="I30" s="8">
        <v>1</v>
      </c>
      <c r="J30" s="8"/>
      <c r="K30" s="8"/>
      <c r="L30" s="8">
        <v>1</v>
      </c>
      <c r="M30" s="8">
        <v>1</v>
      </c>
      <c r="N30" s="8"/>
      <c r="O30" s="32">
        <f t="shared" si="1"/>
        <v>5</v>
      </c>
      <c r="P30" s="33">
        <f t="shared" si="3"/>
        <v>0.38461538461538464</v>
      </c>
      <c r="Q30" s="35">
        <v>3</v>
      </c>
      <c r="R30" s="35">
        <v>3</v>
      </c>
      <c r="S30" s="58" t="str">
        <f t="shared" si="4"/>
        <v>подтвердил</v>
      </c>
      <c r="T30" s="44">
        <f t="shared" si="2"/>
        <v>0</v>
      </c>
      <c r="U30" s="43"/>
      <c r="V30" s="19" t="e">
        <f>#REF!</f>
        <v>#REF!</v>
      </c>
      <c r="W30" s="20">
        <f t="shared" si="0"/>
        <v>0.53846153846153844</v>
      </c>
      <c r="X30" s="19"/>
      <c r="Y30" s="19"/>
      <c r="Z30" s="34"/>
      <c r="AA30" s="34"/>
      <c r="AB30" s="34"/>
      <c r="AC30" s="34"/>
      <c r="AD30" s="34"/>
      <c r="AE30" s="34"/>
    </row>
    <row r="31" spans="1:31" ht="15.75" x14ac:dyDescent="0.25">
      <c r="A31" s="64">
        <v>90087</v>
      </c>
      <c r="B31" s="8">
        <v>1</v>
      </c>
      <c r="C31" s="8"/>
      <c r="D31" s="8"/>
      <c r="E31" s="8"/>
      <c r="F31" s="8"/>
      <c r="G31" s="8">
        <v>1</v>
      </c>
      <c r="H31" s="8">
        <v>1</v>
      </c>
      <c r="I31" s="8">
        <v>1</v>
      </c>
      <c r="J31" s="8"/>
      <c r="K31" s="8">
        <v>1</v>
      </c>
      <c r="L31" s="8">
        <v>1</v>
      </c>
      <c r="M31" s="8">
        <v>1</v>
      </c>
      <c r="N31" s="8"/>
      <c r="O31" s="32">
        <f t="shared" si="1"/>
        <v>7</v>
      </c>
      <c r="P31" s="33">
        <f t="shared" si="3"/>
        <v>0.53846153846153844</v>
      </c>
      <c r="Q31" s="35">
        <v>4</v>
      </c>
      <c r="R31" s="35">
        <v>4</v>
      </c>
      <c r="S31" s="58" t="str">
        <f t="shared" si="4"/>
        <v>подтвердил</v>
      </c>
      <c r="T31" s="44">
        <f t="shared" si="2"/>
        <v>0</v>
      </c>
      <c r="U31" s="43"/>
      <c r="V31" s="19" t="e">
        <f>#REF!</f>
        <v>#REF!</v>
      </c>
      <c r="W31" s="20">
        <f t="shared" si="0"/>
        <v>0.61538461538461542</v>
      </c>
      <c r="X31" s="19"/>
      <c r="Y31" s="19"/>
      <c r="Z31" s="34"/>
      <c r="AA31" s="34"/>
      <c r="AB31" s="34"/>
      <c r="AC31" s="34"/>
      <c r="AD31" s="34"/>
      <c r="AE31" s="34"/>
    </row>
    <row r="32" spans="1:31" ht="15.75" x14ac:dyDescent="0.25">
      <c r="A32" s="64">
        <v>90088</v>
      </c>
      <c r="B32" s="8">
        <v>1</v>
      </c>
      <c r="C32" s="8"/>
      <c r="D32" s="8"/>
      <c r="E32" s="8">
        <v>1</v>
      </c>
      <c r="F32" s="8"/>
      <c r="G32" s="8">
        <v>1</v>
      </c>
      <c r="H32" s="8">
        <v>1</v>
      </c>
      <c r="I32" s="8">
        <v>1</v>
      </c>
      <c r="J32" s="8"/>
      <c r="K32" s="8">
        <v>1</v>
      </c>
      <c r="L32" s="8">
        <v>1</v>
      </c>
      <c r="M32" s="8">
        <v>1</v>
      </c>
      <c r="N32" s="8"/>
      <c r="O32" s="32">
        <f t="shared" si="1"/>
        <v>8</v>
      </c>
      <c r="P32" s="33">
        <f t="shared" si="3"/>
        <v>0.61538461538461542</v>
      </c>
      <c r="Q32" s="35">
        <v>3</v>
      </c>
      <c r="R32" s="35">
        <v>3</v>
      </c>
      <c r="S32" s="58" t="str">
        <f t="shared" si="4"/>
        <v>подтвердил</v>
      </c>
      <c r="T32" s="44">
        <f t="shared" si="2"/>
        <v>0</v>
      </c>
      <c r="U32" s="43"/>
      <c r="V32" s="19" t="e">
        <f>#REF!</f>
        <v>#REF!</v>
      </c>
      <c r="W32" s="20">
        <f t="shared" si="0"/>
        <v>0.38461538461538464</v>
      </c>
      <c r="X32" s="19"/>
      <c r="Y32" s="19"/>
      <c r="Z32" s="34"/>
      <c r="AA32" s="34"/>
      <c r="AB32" s="34"/>
      <c r="AC32" s="34"/>
      <c r="AD32" s="34"/>
      <c r="AE32" s="34"/>
    </row>
    <row r="33" spans="1:31" ht="15.75" x14ac:dyDescent="0.25">
      <c r="A33" s="64">
        <v>90089</v>
      </c>
      <c r="B33" s="8"/>
      <c r="C33" s="8"/>
      <c r="D33" s="8"/>
      <c r="E33" s="8"/>
      <c r="F33" s="8"/>
      <c r="G33" s="8"/>
      <c r="H33" s="8"/>
      <c r="I33" s="8">
        <v>1</v>
      </c>
      <c r="J33" s="8">
        <v>1</v>
      </c>
      <c r="K33" s="8">
        <v>1</v>
      </c>
      <c r="L33" s="8">
        <v>1</v>
      </c>
      <c r="M33" s="8">
        <v>1</v>
      </c>
      <c r="N33" s="8"/>
      <c r="O33" s="32">
        <f t="shared" si="1"/>
        <v>5</v>
      </c>
      <c r="P33" s="33">
        <f t="shared" si="3"/>
        <v>0.38461538461538464</v>
      </c>
      <c r="Q33" s="35">
        <v>2</v>
      </c>
      <c r="R33" s="35">
        <v>3</v>
      </c>
      <c r="S33" s="58" t="str">
        <f t="shared" si="4"/>
        <v>понизил</v>
      </c>
      <c r="T33" s="44">
        <f t="shared" si="2"/>
        <v>-1</v>
      </c>
      <c r="U33" s="43"/>
      <c r="V33" s="19" t="e">
        <f>#REF!</f>
        <v>#REF!</v>
      </c>
      <c r="W33" s="20">
        <f t="shared" si="0"/>
        <v>0.53846153846153844</v>
      </c>
      <c r="X33" s="19"/>
      <c r="Y33" s="19"/>
      <c r="Z33" s="34"/>
      <c r="AA33" s="34"/>
      <c r="AB33" s="34"/>
      <c r="AC33" s="34"/>
      <c r="AD33" s="34"/>
      <c r="AE33" s="34"/>
    </row>
    <row r="34" spans="1:31" ht="15.75" x14ac:dyDescent="0.25">
      <c r="A34" s="64">
        <v>90090</v>
      </c>
      <c r="B34" s="8"/>
      <c r="C34" s="8">
        <v>1</v>
      </c>
      <c r="D34" s="8">
        <v>1</v>
      </c>
      <c r="E34" s="8"/>
      <c r="F34" s="8"/>
      <c r="G34" s="8"/>
      <c r="H34" s="8"/>
      <c r="I34" s="8">
        <v>1</v>
      </c>
      <c r="J34" s="8">
        <v>1</v>
      </c>
      <c r="K34" s="8">
        <v>1</v>
      </c>
      <c r="L34" s="8">
        <v>1</v>
      </c>
      <c r="M34" s="8">
        <v>1</v>
      </c>
      <c r="N34" s="8"/>
      <c r="O34" s="32">
        <f t="shared" si="1"/>
        <v>7</v>
      </c>
      <c r="P34" s="33">
        <f t="shared" si="3"/>
        <v>0.53846153846153844</v>
      </c>
      <c r="Q34" s="35">
        <v>3</v>
      </c>
      <c r="R34" s="35">
        <v>5</v>
      </c>
      <c r="S34" s="58" t="str">
        <f t="shared" si="4"/>
        <v>понизил</v>
      </c>
      <c r="T34" s="44">
        <f t="shared" si="2"/>
        <v>-2</v>
      </c>
      <c r="U34" s="43" t="s">
        <v>63</v>
      </c>
      <c r="V34" s="19" t="e">
        <f>#REF!</f>
        <v>#REF!</v>
      </c>
      <c r="W34" s="20" t="e">
        <f>#REF!</f>
        <v>#REF!</v>
      </c>
      <c r="X34" s="19"/>
      <c r="Y34" s="19"/>
      <c r="Z34" s="34"/>
      <c r="AA34" s="34"/>
      <c r="AB34" s="34"/>
      <c r="AC34" s="34"/>
      <c r="AD34" s="34"/>
      <c r="AE34" s="34"/>
    </row>
    <row r="35" spans="1:31" ht="15.75" x14ac:dyDescent="0.25">
      <c r="A35" s="64">
        <v>90092</v>
      </c>
      <c r="B35" s="8">
        <v>1</v>
      </c>
      <c r="C35" s="8"/>
      <c r="D35" s="8"/>
      <c r="E35" s="8">
        <v>1</v>
      </c>
      <c r="F35" s="8"/>
      <c r="G35" s="8">
        <v>1</v>
      </c>
      <c r="H35" s="8"/>
      <c r="I35" s="8">
        <v>1</v>
      </c>
      <c r="J35" s="8">
        <v>1</v>
      </c>
      <c r="K35" s="8"/>
      <c r="L35" s="8">
        <v>1</v>
      </c>
      <c r="M35" s="8"/>
      <c r="N35" s="8">
        <v>1</v>
      </c>
      <c r="O35" s="32">
        <f t="shared" si="1"/>
        <v>7</v>
      </c>
      <c r="P35" s="33">
        <f t="shared" si="3"/>
        <v>0.53846153846153844</v>
      </c>
      <c r="Q35" s="35">
        <v>3</v>
      </c>
      <c r="R35" s="35">
        <v>5</v>
      </c>
      <c r="S35" s="58" t="str">
        <f t="shared" si="4"/>
        <v>понизил</v>
      </c>
      <c r="T35" s="44">
        <f t="shared" si="2"/>
        <v>-2</v>
      </c>
      <c r="U35" s="167" t="s">
        <v>63</v>
      </c>
      <c r="V35" s="19" t="e">
        <f>#REF!</f>
        <v>#REF!</v>
      </c>
      <c r="W35" s="20">
        <f t="shared" ref="W35:W40" si="5">P35</f>
        <v>0.53846153846153844</v>
      </c>
      <c r="X35" s="19"/>
      <c r="Y35" s="19"/>
      <c r="Z35" s="34"/>
      <c r="AA35" s="34"/>
      <c r="AB35" s="34"/>
      <c r="AC35" s="34"/>
      <c r="AD35" s="34"/>
      <c r="AE35" s="34"/>
    </row>
    <row r="36" spans="1:31" ht="15.75" x14ac:dyDescent="0.25">
      <c r="A36" s="64">
        <v>90093</v>
      </c>
      <c r="B36" s="8">
        <v>1</v>
      </c>
      <c r="C36" s="8"/>
      <c r="D36" s="8"/>
      <c r="E36" s="8"/>
      <c r="F36" s="8"/>
      <c r="G36" s="8"/>
      <c r="H36" s="8">
        <v>1</v>
      </c>
      <c r="I36" s="8"/>
      <c r="J36" s="8"/>
      <c r="K36" s="8">
        <v>1</v>
      </c>
      <c r="L36" s="8"/>
      <c r="M36" s="8">
        <v>1</v>
      </c>
      <c r="N36" s="8">
        <v>1</v>
      </c>
      <c r="O36" s="32">
        <f t="shared" si="1"/>
        <v>5</v>
      </c>
      <c r="P36" s="33">
        <f t="shared" si="3"/>
        <v>0.38461538461538464</v>
      </c>
      <c r="Q36" s="35">
        <v>2</v>
      </c>
      <c r="R36" s="35">
        <v>3</v>
      </c>
      <c r="S36" s="58" t="str">
        <f t="shared" si="4"/>
        <v>понизил</v>
      </c>
      <c r="T36" s="44">
        <f t="shared" si="2"/>
        <v>-1</v>
      </c>
      <c r="U36" s="43"/>
      <c r="V36" s="19" t="e">
        <f>#REF!</f>
        <v>#REF!</v>
      </c>
      <c r="W36" s="20">
        <f t="shared" si="5"/>
        <v>0.38461538461538464</v>
      </c>
      <c r="X36" s="19"/>
      <c r="Y36" s="19"/>
      <c r="Z36" s="34"/>
      <c r="AA36" s="34"/>
      <c r="AB36" s="34"/>
      <c r="AC36" s="34"/>
      <c r="AD36" s="34"/>
      <c r="AE36" s="34"/>
    </row>
    <row r="37" spans="1:31" ht="15.75" x14ac:dyDescent="0.25">
      <c r="A37" s="64">
        <v>90094</v>
      </c>
      <c r="B37" s="8"/>
      <c r="C37" s="8"/>
      <c r="D37" s="8"/>
      <c r="E37" s="8"/>
      <c r="F37" s="8"/>
      <c r="G37" s="8"/>
      <c r="H37" s="8"/>
      <c r="I37" s="8">
        <v>1</v>
      </c>
      <c r="J37" s="8">
        <v>1</v>
      </c>
      <c r="K37" s="8">
        <v>1</v>
      </c>
      <c r="L37" s="8">
        <v>1</v>
      </c>
      <c r="M37" s="8"/>
      <c r="N37" s="8"/>
      <c r="O37" s="32">
        <f t="shared" si="1"/>
        <v>4</v>
      </c>
      <c r="P37" s="33">
        <f t="shared" si="3"/>
        <v>0.30769230769230771</v>
      </c>
      <c r="Q37" s="35">
        <v>2</v>
      </c>
      <c r="R37" s="35">
        <v>3</v>
      </c>
      <c r="S37" s="58" t="str">
        <f t="shared" si="4"/>
        <v>понизил</v>
      </c>
      <c r="T37" s="44">
        <f t="shared" si="2"/>
        <v>-1</v>
      </c>
      <c r="U37" s="43"/>
      <c r="V37" s="19" t="e">
        <f>#REF!</f>
        <v>#REF!</v>
      </c>
      <c r="W37" s="20">
        <f t="shared" si="5"/>
        <v>0.30769230769230771</v>
      </c>
      <c r="X37" s="19"/>
      <c r="Y37" s="19"/>
      <c r="Z37" s="34"/>
      <c r="AA37" s="34"/>
      <c r="AB37" s="34"/>
      <c r="AC37" s="34"/>
      <c r="AD37" s="34"/>
      <c r="AE37" s="34"/>
    </row>
    <row r="38" spans="1:31" ht="15.75" x14ac:dyDescent="0.25">
      <c r="A38" s="64">
        <v>90095</v>
      </c>
      <c r="B38" s="8">
        <v>1</v>
      </c>
      <c r="C38" s="8"/>
      <c r="D38" s="8"/>
      <c r="E38" s="8"/>
      <c r="F38" s="8"/>
      <c r="G38" s="8"/>
      <c r="H38" s="8"/>
      <c r="I38" s="8">
        <v>1</v>
      </c>
      <c r="J38" s="8">
        <v>1</v>
      </c>
      <c r="K38" s="8">
        <v>1</v>
      </c>
      <c r="L38" s="8"/>
      <c r="M38" s="8"/>
      <c r="N38" s="8"/>
      <c r="O38" s="32">
        <f t="shared" si="1"/>
        <v>4</v>
      </c>
      <c r="P38" s="33">
        <f t="shared" si="3"/>
        <v>0.30769230769230771</v>
      </c>
      <c r="Q38" s="35">
        <v>2</v>
      </c>
      <c r="R38" s="35">
        <v>3</v>
      </c>
      <c r="S38" s="58" t="str">
        <f t="shared" si="4"/>
        <v>понизил</v>
      </c>
      <c r="T38" s="44">
        <f t="shared" si="2"/>
        <v>-1</v>
      </c>
      <c r="U38" s="43"/>
      <c r="V38" s="19" t="e">
        <f>#REF!</f>
        <v>#REF!</v>
      </c>
      <c r="W38" s="20">
        <f t="shared" si="5"/>
        <v>0.30769230769230771</v>
      </c>
      <c r="X38" s="19"/>
      <c r="Y38" s="19"/>
      <c r="Z38" s="34"/>
      <c r="AA38" s="34"/>
      <c r="AB38" s="34"/>
      <c r="AC38" s="34"/>
      <c r="AD38" s="34"/>
      <c r="AE38" s="34"/>
    </row>
    <row r="39" spans="1:31" ht="15.75" x14ac:dyDescent="0.25">
      <c r="A39" s="64">
        <v>90096</v>
      </c>
      <c r="B39" s="8">
        <v>1</v>
      </c>
      <c r="C39" s="8"/>
      <c r="D39" s="8"/>
      <c r="E39" s="8"/>
      <c r="F39" s="8"/>
      <c r="G39" s="8"/>
      <c r="H39" s="8">
        <v>1</v>
      </c>
      <c r="I39" s="8"/>
      <c r="J39" s="8">
        <v>1</v>
      </c>
      <c r="K39" s="8"/>
      <c r="L39" s="8"/>
      <c r="M39" s="8"/>
      <c r="N39" s="8"/>
      <c r="O39" s="32">
        <f t="shared" si="1"/>
        <v>3</v>
      </c>
      <c r="P39" s="33">
        <f t="shared" si="3"/>
        <v>0.23076923076923078</v>
      </c>
      <c r="Q39" s="35">
        <v>2</v>
      </c>
      <c r="R39" s="35">
        <v>3</v>
      </c>
      <c r="S39" s="58" t="str">
        <f t="shared" si="4"/>
        <v>понизил</v>
      </c>
      <c r="T39" s="44">
        <f t="shared" si="2"/>
        <v>-1</v>
      </c>
      <c r="U39" s="43"/>
      <c r="V39" s="19" t="e">
        <f>#REF!</f>
        <v>#REF!</v>
      </c>
      <c r="W39" s="20">
        <f t="shared" si="5"/>
        <v>0.23076923076923078</v>
      </c>
      <c r="X39" s="19"/>
      <c r="Y39" s="19"/>
      <c r="Z39" s="34"/>
      <c r="AA39" s="34"/>
      <c r="AB39" s="34"/>
      <c r="AC39" s="34"/>
      <c r="AD39" s="34"/>
      <c r="AE39" s="34"/>
    </row>
    <row r="40" spans="1:31" ht="15.75" x14ac:dyDescent="0.25">
      <c r="A40" s="64">
        <v>90097</v>
      </c>
      <c r="B40" s="8"/>
      <c r="C40" s="8"/>
      <c r="D40" s="8"/>
      <c r="E40" s="8"/>
      <c r="F40" s="8"/>
      <c r="G40" s="8">
        <v>1</v>
      </c>
      <c r="H40" s="8">
        <v>1</v>
      </c>
      <c r="I40" s="8">
        <v>1</v>
      </c>
      <c r="J40" s="8"/>
      <c r="K40" s="8">
        <v>1</v>
      </c>
      <c r="L40" s="8">
        <v>1</v>
      </c>
      <c r="M40" s="8">
        <v>1</v>
      </c>
      <c r="N40" s="8">
        <v>1</v>
      </c>
      <c r="O40" s="32">
        <f t="shared" si="1"/>
        <v>7</v>
      </c>
      <c r="P40" s="33">
        <f t="shared" si="3"/>
        <v>0.53846153846153844</v>
      </c>
      <c r="Q40" s="35">
        <v>3</v>
      </c>
      <c r="R40" s="35">
        <v>3</v>
      </c>
      <c r="S40" s="58" t="str">
        <f t="shared" si="4"/>
        <v>подтвердил</v>
      </c>
      <c r="T40" s="44">
        <f t="shared" si="2"/>
        <v>0</v>
      </c>
      <c r="U40" s="43"/>
      <c r="V40" s="19" t="e">
        <f>#REF!</f>
        <v>#REF!</v>
      </c>
      <c r="W40" s="20">
        <f t="shared" si="5"/>
        <v>0.53846153846153844</v>
      </c>
      <c r="X40" s="19"/>
      <c r="Y40" s="19"/>
      <c r="Z40" s="34"/>
      <c r="AA40" s="34"/>
      <c r="AB40" s="34"/>
      <c r="AC40" s="34"/>
      <c r="AD40" s="34"/>
      <c r="AE40" s="34"/>
    </row>
    <row r="41" spans="1:31" ht="16.5" thickBot="1" x14ac:dyDescent="0.3">
      <c r="A41" s="61"/>
      <c r="B41" s="27">
        <f t="shared" ref="B41:N41" si="6">COUNTIF(B10:B40,"1")</f>
        <v>12</v>
      </c>
      <c r="C41" s="27">
        <f t="shared" si="6"/>
        <v>3</v>
      </c>
      <c r="D41" s="27">
        <f t="shared" si="6"/>
        <v>10</v>
      </c>
      <c r="E41" s="27">
        <f t="shared" si="6"/>
        <v>4</v>
      </c>
      <c r="F41" s="27">
        <f t="shared" si="6"/>
        <v>2</v>
      </c>
      <c r="G41" s="27">
        <f t="shared" si="6"/>
        <v>10</v>
      </c>
      <c r="H41" s="27">
        <f t="shared" si="6"/>
        <v>16</v>
      </c>
      <c r="I41" s="27">
        <f t="shared" si="6"/>
        <v>22</v>
      </c>
      <c r="J41" s="27">
        <f t="shared" si="6"/>
        <v>19</v>
      </c>
      <c r="K41" s="27">
        <f t="shared" si="6"/>
        <v>14</v>
      </c>
      <c r="L41" s="27">
        <f t="shared" si="6"/>
        <v>16</v>
      </c>
      <c r="M41" s="27">
        <f t="shared" si="6"/>
        <v>16</v>
      </c>
      <c r="N41" s="27">
        <f t="shared" si="6"/>
        <v>10</v>
      </c>
      <c r="O41" s="68"/>
      <c r="P41" s="69"/>
      <c r="Q41" s="37"/>
      <c r="R41" s="37"/>
      <c r="S41" s="36"/>
      <c r="T41" s="46"/>
      <c r="U41" s="43"/>
      <c r="V41" s="19" t="e">
        <f>#REF!</f>
        <v>#REF!</v>
      </c>
      <c r="W41" s="20" t="e">
        <f>#REF!</f>
        <v>#REF!</v>
      </c>
      <c r="X41" s="19"/>
      <c r="Y41" s="19"/>
      <c r="Z41" s="34"/>
      <c r="AA41" s="34"/>
      <c r="AB41" s="34"/>
      <c r="AC41" s="34"/>
      <c r="AD41" s="34"/>
      <c r="AE41" s="34"/>
    </row>
    <row r="42" spans="1:31" x14ac:dyDescent="0.25">
      <c r="B42" s="28">
        <f>B41/Анализ!$I$5</f>
        <v>0.92307692307692313</v>
      </c>
      <c r="C42" s="28">
        <f>C41/Анализ!$I$5</f>
        <v>0.23076923076923078</v>
      </c>
      <c r="D42" s="28">
        <f>D41/Анализ!$I$5</f>
        <v>0.76923076923076927</v>
      </c>
      <c r="E42" s="28">
        <f>E41/Анализ!$I$5</f>
        <v>0.30769230769230771</v>
      </c>
      <c r="F42" s="28">
        <f>F41/Анализ!$I$5</f>
        <v>0.15384615384615385</v>
      </c>
      <c r="G42" s="28">
        <f>G41/Анализ!$I$5</f>
        <v>0.76923076923076927</v>
      </c>
      <c r="H42" s="28">
        <f>H41/Анализ!$I$5</f>
        <v>1.2307692307692308</v>
      </c>
      <c r="I42" s="28">
        <f>I41/Анализ!$I$5</f>
        <v>1.6923076923076923</v>
      </c>
      <c r="J42" s="28">
        <f>J41/Анализ!$I$5</f>
        <v>1.4615384615384615</v>
      </c>
      <c r="K42" s="28">
        <f>K41/Анализ!$I$5</f>
        <v>1.0769230769230769</v>
      </c>
      <c r="L42" s="28">
        <f>L41/Анализ!$I$5</f>
        <v>1.2307692307692308</v>
      </c>
      <c r="M42" s="28">
        <f>M41/Анализ!$I$5</f>
        <v>1.2307692307692308</v>
      </c>
      <c r="N42" s="28">
        <f>N41/Анализ!$I$5</f>
        <v>0.76923076923076927</v>
      </c>
      <c r="T42" s="19" t="s">
        <v>33</v>
      </c>
      <c r="U42" s="43"/>
      <c r="V42" s="19" t="e">
        <f>#REF!</f>
        <v>#REF!</v>
      </c>
      <c r="W42" s="20" t="e">
        <f>#REF!</f>
        <v>#REF!</v>
      </c>
      <c r="X42" s="19"/>
      <c r="Y42" s="19"/>
      <c r="Z42" s="34"/>
      <c r="AA42" s="34"/>
      <c r="AB42" s="34"/>
      <c r="AC42" s="34"/>
      <c r="AD42" s="34"/>
      <c r="AE42" s="34"/>
    </row>
    <row r="43" spans="1:31" x14ac:dyDescent="0.25">
      <c r="T43" s="19">
        <f>COUNTIF(S10:S40,"подтвердил")</f>
        <v>4</v>
      </c>
      <c r="U43" s="43"/>
      <c r="V43" s="19" t="e">
        <f>#REF!</f>
        <v>#REF!</v>
      </c>
      <c r="W43" s="20" t="e">
        <f>#REF!</f>
        <v>#REF!</v>
      </c>
      <c r="X43" s="19"/>
      <c r="Y43" s="19"/>
      <c r="Z43" s="34"/>
      <c r="AA43" s="34"/>
      <c r="AB43" s="34"/>
      <c r="AC43" s="34"/>
      <c r="AD43" s="34"/>
      <c r="AE43" s="34"/>
    </row>
    <row r="44" spans="1:31" x14ac:dyDescent="0.25">
      <c r="U44" s="43"/>
      <c r="V44" s="19" t="e">
        <f>#REF!</f>
        <v>#REF!</v>
      </c>
      <c r="W44" s="20" t="e">
        <f>#REF!</f>
        <v>#REF!</v>
      </c>
      <c r="X44" s="19"/>
      <c r="Y44" s="19"/>
      <c r="Z44" s="34"/>
      <c r="AA44" s="34"/>
      <c r="AB44" s="34"/>
      <c r="AC44" s="34"/>
      <c r="AD44" s="34"/>
      <c r="AE44" s="34"/>
    </row>
    <row r="45" spans="1:31" x14ac:dyDescent="0.25">
      <c r="U45" s="45"/>
      <c r="V45" s="19" t="e">
        <f>#REF!</f>
        <v>#REF!</v>
      </c>
      <c r="W45" s="20" t="e">
        <f>#REF!</f>
        <v>#REF!</v>
      </c>
      <c r="X45" s="19"/>
      <c r="Y45" s="19"/>
    </row>
    <row r="46" spans="1:31" x14ac:dyDescent="0.25">
      <c r="U46" s="45"/>
      <c r="V46" s="19" t="e">
        <f>#REF!</f>
        <v>#REF!</v>
      </c>
      <c r="W46" s="20" t="e">
        <f>#REF!</f>
        <v>#REF!</v>
      </c>
      <c r="X46" s="19"/>
      <c r="Y46" s="19"/>
    </row>
    <row r="47" spans="1:31" x14ac:dyDescent="0.25">
      <c r="U47" s="45"/>
      <c r="V47" s="19" t="e">
        <f>#REF!</f>
        <v>#REF!</v>
      </c>
      <c r="W47" s="20" t="e">
        <f>#REF!</f>
        <v>#REF!</v>
      </c>
      <c r="X47" s="19"/>
      <c r="Y47" s="19"/>
    </row>
    <row r="48" spans="1:31" x14ac:dyDescent="0.25">
      <c r="U48" s="45"/>
      <c r="V48" s="19"/>
      <c r="W48" s="20"/>
      <c r="X48" s="19"/>
      <c r="Y48" s="19"/>
    </row>
    <row r="49" spans="21:23" x14ac:dyDescent="0.25">
      <c r="U49" s="45"/>
      <c r="W49" s="12"/>
    </row>
    <row r="50" spans="21:23" x14ac:dyDescent="0.25">
      <c r="U50" s="45"/>
    </row>
    <row r="51" spans="21:23" x14ac:dyDescent="0.25">
      <c r="U51" s="19" t="s">
        <v>34</v>
      </c>
      <c r="V51" s="19" t="s">
        <v>35</v>
      </c>
    </row>
    <row r="52" spans="21:23" x14ac:dyDescent="0.25">
      <c r="U52" s="19">
        <f>COUNTIF(S10:S40,"понизил")</f>
        <v>27</v>
      </c>
      <c r="V52" s="19">
        <f>COUNTIF(S10:S40,"повысил")</f>
        <v>0</v>
      </c>
    </row>
  </sheetData>
  <mergeCells count="3">
    <mergeCell ref="B2:V4"/>
    <mergeCell ref="D6:P7"/>
    <mergeCell ref="O41:P41"/>
  </mergeCells>
  <conditionalFormatting sqref="T10:T40">
    <cfRule type="cellIs" dxfId="6" priority="6" operator="lessThanOrEqual">
      <formula>-2</formula>
    </cfRule>
  </conditionalFormatting>
  <conditionalFormatting sqref="S10:S40">
    <cfRule type="containsText" dxfId="5" priority="1" operator="containsText" text="подтвердил">
      <formula>NOT(ISERROR(SEARCH("подтвердил",S10)))</formula>
    </cfRule>
    <cfRule type="containsText" dxfId="4" priority="2" operator="containsText" text="подтвердил">
      <formula>NOT(ISERROR(SEARCH("подтвердил",S10)))</formula>
    </cfRule>
    <cfRule type="containsText" dxfId="3" priority="3" operator="containsText" text="повысил">
      <formula>NOT(ISERROR(SEARCH("повысил",S10)))</formula>
    </cfRule>
    <cfRule type="containsText" dxfId="2" priority="4" operator="containsText" text="понизил">
      <formula>NOT(ISERROR(SEARCH("понизил",S10)))</formula>
    </cfRule>
    <cfRule type="containsText" dxfId="1" priority="5" operator="containsText" text="потвердил">
      <formula>NOT(ISERROR(SEARCH("потвердил",S10)))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3"/>
  <sheetViews>
    <sheetView topLeftCell="A13" zoomScale="85" zoomScaleNormal="85" workbookViewId="0">
      <selection activeCell="E26" sqref="E26:X26"/>
    </sheetView>
  </sheetViews>
  <sheetFormatPr defaultRowHeight="15" x14ac:dyDescent="0.2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149999999999999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70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2"/>
    </row>
    <row r="3" spans="1:29" ht="21" x14ac:dyDescent="0.35">
      <c r="C3" s="88" t="s">
        <v>58</v>
      </c>
      <c r="D3" s="88"/>
      <c r="E3" s="88"/>
      <c r="F3" s="89"/>
      <c r="G3" s="5"/>
      <c r="H3" s="6"/>
      <c r="I3" s="73"/>
      <c r="J3" s="73"/>
      <c r="M3" s="9">
        <v>2020</v>
      </c>
      <c r="O3" s="74" t="s">
        <v>0</v>
      </c>
      <c r="P3" s="75"/>
      <c r="Q3" s="75"/>
      <c r="R3" s="75"/>
      <c r="S3" s="75"/>
      <c r="T3" s="75"/>
      <c r="U3" s="75"/>
      <c r="V3" s="75"/>
      <c r="W3" s="75"/>
      <c r="X3" s="76"/>
    </row>
    <row r="4" spans="1:29" ht="15.75" x14ac:dyDescent="0.25">
      <c r="A4" s="82" t="s">
        <v>1</v>
      </c>
      <c r="B4" s="83"/>
      <c r="C4" s="83"/>
      <c r="D4" s="83"/>
      <c r="E4" s="83"/>
      <c r="F4" s="83"/>
      <c r="G4" s="84" t="s">
        <v>59</v>
      </c>
      <c r="H4" s="84"/>
      <c r="I4" s="84"/>
      <c r="J4" s="84"/>
      <c r="K4" s="85"/>
      <c r="L4" s="85"/>
      <c r="M4" s="85"/>
      <c r="N4" s="85"/>
      <c r="O4" s="84"/>
      <c r="P4" s="84"/>
      <c r="Q4" s="84"/>
      <c r="R4" s="86"/>
      <c r="S4" s="86"/>
      <c r="T4" s="86"/>
      <c r="U4" s="86"/>
      <c r="V4" s="86"/>
      <c r="W4" s="86"/>
      <c r="X4" s="87"/>
    </row>
    <row r="5" spans="1:29" ht="19.5" x14ac:dyDescent="0.35">
      <c r="A5" s="11" t="s">
        <v>2</v>
      </c>
      <c r="B5" s="10"/>
      <c r="C5" s="10"/>
      <c r="D5" s="79" t="s">
        <v>13</v>
      </c>
      <c r="E5" s="80"/>
      <c r="F5" s="80"/>
      <c r="G5" s="80"/>
      <c r="H5" s="81"/>
      <c r="I5" s="26">
        <v>13</v>
      </c>
      <c r="J5" s="13"/>
      <c r="K5" s="16"/>
      <c r="L5" s="17"/>
      <c r="M5" s="17"/>
      <c r="N5" s="18"/>
      <c r="O5" s="77"/>
      <c r="P5" s="77"/>
      <c r="Q5" s="77"/>
      <c r="R5" s="77"/>
      <c r="S5" s="77"/>
      <c r="T5" s="77"/>
      <c r="U5" s="77"/>
      <c r="V5" s="77"/>
      <c r="W5" s="77"/>
      <c r="X5" s="78"/>
    </row>
    <row r="6" spans="1:29" ht="31.5" customHeight="1" x14ac:dyDescent="0.25">
      <c r="A6" s="93" t="s">
        <v>3</v>
      </c>
      <c r="B6" s="94"/>
      <c r="C6" s="94" t="s">
        <v>4</v>
      </c>
      <c r="D6" s="94"/>
      <c r="E6" s="95" t="s">
        <v>14</v>
      </c>
      <c r="F6" s="95"/>
      <c r="G6" s="39">
        <v>5</v>
      </c>
      <c r="H6" s="39">
        <v>4</v>
      </c>
      <c r="I6" s="39">
        <v>3</v>
      </c>
      <c r="J6" s="39">
        <v>2</v>
      </c>
      <c r="K6" s="14" t="s">
        <v>10</v>
      </c>
      <c r="L6" s="14" t="s">
        <v>11</v>
      </c>
      <c r="M6" s="15" t="s">
        <v>15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90" t="s">
        <v>46</v>
      </c>
      <c r="B7" s="90"/>
      <c r="C7" s="91">
        <v>32</v>
      </c>
      <c r="D7" s="91"/>
      <c r="E7" s="92">
        <v>31</v>
      </c>
      <c r="F7" s="92"/>
      <c r="G7" s="40">
        <f>Поэлементный!Y2</f>
        <v>0</v>
      </c>
      <c r="H7" s="40">
        <f>Поэлементный!Y3</f>
        <v>2</v>
      </c>
      <c r="I7" s="40">
        <f>Поэлементный!Y4</f>
        <v>7</v>
      </c>
      <c r="J7" s="40">
        <f>Поэлементный!Y5</f>
        <v>22</v>
      </c>
      <c r="K7" s="24">
        <f>(G7+H7)/E7</f>
        <v>6.4516129032258063E-2</v>
      </c>
      <c r="L7" s="24">
        <f>(G7+H7+I7)/E7</f>
        <v>0.29032258064516131</v>
      </c>
      <c r="M7" s="25">
        <f>J7/E7</f>
        <v>0.70967741935483875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102" t="s">
        <v>5</v>
      </c>
      <c r="B8" s="103"/>
      <c r="C8" s="103"/>
      <c r="D8" s="103"/>
      <c r="E8" s="104" t="s">
        <v>6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/>
    </row>
    <row r="9" spans="1:29" ht="15.75" x14ac:dyDescent="0.25">
      <c r="A9" s="102"/>
      <c r="B9" s="103"/>
      <c r="C9" s="103"/>
      <c r="D9" s="103"/>
      <c r="E9" s="42">
        <f>Поэлементный!B9</f>
        <v>1</v>
      </c>
      <c r="F9" s="42">
        <f>Поэлементный!C9</f>
        <v>2</v>
      </c>
      <c r="G9" s="42">
        <f>Поэлементный!D9</f>
        <v>3</v>
      </c>
      <c r="H9" s="42">
        <f>Поэлементный!E9</f>
        <v>4</v>
      </c>
      <c r="I9" s="42">
        <f>Поэлементный!F9</f>
        <v>5</v>
      </c>
      <c r="J9" s="42">
        <f>Поэлементный!G9</f>
        <v>6</v>
      </c>
      <c r="K9" s="42">
        <f>Поэлементный!H9</f>
        <v>7</v>
      </c>
      <c r="L9" s="42">
        <f>Поэлементный!I9</f>
        <v>8</v>
      </c>
      <c r="M9" s="42">
        <f>Поэлементный!J9</f>
        <v>9</v>
      </c>
      <c r="N9" s="42">
        <f>Поэлементный!K9</f>
        <v>10</v>
      </c>
      <c r="O9" s="42">
        <f>Поэлементный!L9</f>
        <v>11</v>
      </c>
      <c r="P9" s="42">
        <f>Поэлементный!M9</f>
        <v>12</v>
      </c>
      <c r="Q9" s="42">
        <f>Поэлементный!N9</f>
        <v>13</v>
      </c>
      <c r="R9" s="42" t="e">
        <f>Поэлементный!#REF!</f>
        <v>#REF!</v>
      </c>
      <c r="S9" s="42" t="e">
        <f>Поэлементный!#REF!</f>
        <v>#REF!</v>
      </c>
      <c r="T9" s="42" t="e">
        <f>Поэлементный!#REF!</f>
        <v>#REF!</v>
      </c>
      <c r="U9" s="42" t="e">
        <f>Поэлементный!#REF!</f>
        <v>#REF!</v>
      </c>
      <c r="V9" s="42" t="e">
        <f>Поэлементный!#REF!</f>
        <v>#REF!</v>
      </c>
      <c r="W9" s="42" t="e">
        <f>Поэлементный!#REF!</f>
        <v>#REF!</v>
      </c>
      <c r="X9" s="42" t="e">
        <f>Поэлементный!#REF!</f>
        <v>#REF!</v>
      </c>
    </row>
    <row r="10" spans="1:29" ht="15.75" x14ac:dyDescent="0.25">
      <c r="A10" s="96" t="str">
        <f>A7</f>
        <v>9в</v>
      </c>
      <c r="B10" s="97"/>
      <c r="C10" s="97"/>
      <c r="D10" s="98"/>
      <c r="E10" s="22">
        <f>Поэлементный!B41</f>
        <v>12</v>
      </c>
      <c r="F10" s="22">
        <f>Поэлементный!C41</f>
        <v>3</v>
      </c>
      <c r="G10" s="22">
        <f>Поэлементный!D41</f>
        <v>10</v>
      </c>
      <c r="H10" s="22">
        <f>Поэлементный!E41</f>
        <v>4</v>
      </c>
      <c r="I10" s="22">
        <f>Поэлементный!F41</f>
        <v>2</v>
      </c>
      <c r="J10" s="22">
        <f>Поэлементный!G41</f>
        <v>10</v>
      </c>
      <c r="K10" s="22">
        <f>Поэлементный!H41</f>
        <v>16</v>
      </c>
      <c r="L10" s="22">
        <f>Поэлементный!I41</f>
        <v>22</v>
      </c>
      <c r="M10" s="22">
        <f>Поэлементный!J41</f>
        <v>19</v>
      </c>
      <c r="N10" s="22">
        <f>Поэлементный!K41</f>
        <v>14</v>
      </c>
      <c r="O10" s="22">
        <f>Поэлементный!L41</f>
        <v>16</v>
      </c>
      <c r="P10" s="22">
        <f>Поэлементный!M41</f>
        <v>16</v>
      </c>
      <c r="Q10" s="22">
        <f>Поэлементный!N41</f>
        <v>10</v>
      </c>
      <c r="R10" s="22" t="e">
        <f>Поэлементный!#REF!</f>
        <v>#REF!</v>
      </c>
      <c r="S10" s="22" t="e">
        <f>Поэлементный!#REF!</f>
        <v>#REF!</v>
      </c>
      <c r="T10" s="22" t="e">
        <f>Поэлементный!#REF!</f>
        <v>#REF!</v>
      </c>
      <c r="U10" s="22" t="e">
        <f>Поэлементный!#REF!</f>
        <v>#REF!</v>
      </c>
      <c r="V10" s="22" t="e">
        <f>Поэлементный!#REF!</f>
        <v>#REF!</v>
      </c>
      <c r="W10" s="22" t="e">
        <f>Поэлементный!#REF!</f>
        <v>#REF!</v>
      </c>
      <c r="X10" s="22" t="e">
        <f>Поэлементный!#REF!</f>
        <v>#REF!</v>
      </c>
    </row>
    <row r="11" spans="1:29" x14ac:dyDescent="0.25">
      <c r="A11" s="99"/>
      <c r="B11" s="100"/>
      <c r="C11" s="100"/>
      <c r="D11" s="101"/>
      <c r="E11" s="23">
        <f>E10/$E$7</f>
        <v>0.38709677419354838</v>
      </c>
      <c r="F11" s="23">
        <f t="shared" ref="F11:P11" si="0">F10/$E$7</f>
        <v>9.6774193548387094E-2</v>
      </c>
      <c r="G11" s="23">
        <f t="shared" si="0"/>
        <v>0.32258064516129031</v>
      </c>
      <c r="H11" s="23">
        <f t="shared" si="0"/>
        <v>0.12903225806451613</v>
      </c>
      <c r="I11" s="23">
        <f t="shared" si="0"/>
        <v>6.4516129032258063E-2</v>
      </c>
      <c r="J11" s="23">
        <f t="shared" si="0"/>
        <v>0.32258064516129031</v>
      </c>
      <c r="K11" s="23">
        <f t="shared" si="0"/>
        <v>0.5161290322580645</v>
      </c>
      <c r="L11" s="23">
        <f t="shared" si="0"/>
        <v>0.70967741935483875</v>
      </c>
      <c r="M11" s="23">
        <f t="shared" si="0"/>
        <v>0.61290322580645162</v>
      </c>
      <c r="N11" s="23">
        <f t="shared" si="0"/>
        <v>0.45161290322580644</v>
      </c>
      <c r="O11" s="23">
        <f t="shared" si="0"/>
        <v>0.5161290322580645</v>
      </c>
      <c r="P11" s="23">
        <f t="shared" si="0"/>
        <v>0.5161290322580645</v>
      </c>
      <c r="Q11" s="23">
        <f>Q10/$E$7</f>
        <v>0.32258064516129031</v>
      </c>
      <c r="R11" s="23" t="e">
        <f t="shared" ref="R11:W11" si="1">R10/$E$7</f>
        <v>#REF!</v>
      </c>
      <c r="S11" s="23" t="e">
        <f t="shared" si="1"/>
        <v>#REF!</v>
      </c>
      <c r="T11" s="23" t="e">
        <f t="shared" si="1"/>
        <v>#REF!</v>
      </c>
      <c r="U11" s="23" t="e">
        <f t="shared" si="1"/>
        <v>#REF!</v>
      </c>
      <c r="V11" s="23" t="e">
        <f t="shared" si="1"/>
        <v>#REF!</v>
      </c>
      <c r="W11" s="23" t="e">
        <f t="shared" si="1"/>
        <v>#REF!</v>
      </c>
      <c r="X11" s="23" t="e">
        <f>X10/$E$7</f>
        <v>#REF!</v>
      </c>
    </row>
    <row r="12" spans="1:29" ht="15.75" x14ac:dyDescent="0.25">
      <c r="A12" s="111" t="s">
        <v>25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29" ht="19.899999999999999" customHeight="1" x14ac:dyDescent="0.25">
      <c r="A13" s="114" t="s">
        <v>7</v>
      </c>
      <c r="B13" s="75"/>
      <c r="C13" s="75"/>
      <c r="D13" s="115"/>
      <c r="E13" s="116" t="s">
        <v>23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9" ht="19.899999999999999" customHeight="1" x14ac:dyDescent="0.25">
      <c r="A14" s="107">
        <v>1</v>
      </c>
      <c r="B14" s="107"/>
      <c r="C14" s="107"/>
      <c r="D14" s="107"/>
      <c r="E14" s="108" t="s">
        <v>47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10"/>
    </row>
    <row r="15" spans="1:29" ht="19.899999999999999" customHeight="1" x14ac:dyDescent="0.25">
      <c r="A15" s="117">
        <v>2</v>
      </c>
      <c r="B15" s="117"/>
      <c r="C15" s="117"/>
      <c r="D15" s="117"/>
      <c r="E15" s="108" t="s">
        <v>48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10"/>
    </row>
    <row r="16" spans="1:29" ht="36" customHeight="1" x14ac:dyDescent="0.25">
      <c r="A16" s="117">
        <v>3</v>
      </c>
      <c r="B16" s="117"/>
      <c r="C16" s="117"/>
      <c r="D16" s="117"/>
      <c r="E16" s="108" t="s">
        <v>49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10"/>
    </row>
    <row r="17" spans="1:24" ht="36" customHeight="1" x14ac:dyDescent="0.25">
      <c r="A17" s="117">
        <v>4</v>
      </c>
      <c r="B17" s="117"/>
      <c r="C17" s="117"/>
      <c r="D17" s="117"/>
      <c r="E17" s="108" t="s">
        <v>49</v>
      </c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18"/>
    </row>
    <row r="18" spans="1:24" ht="36" customHeight="1" x14ac:dyDescent="0.25">
      <c r="A18" s="117">
        <v>5</v>
      </c>
      <c r="B18" s="117"/>
      <c r="C18" s="117"/>
      <c r="D18" s="117"/>
      <c r="E18" s="108" t="s">
        <v>50</v>
      </c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10"/>
    </row>
    <row r="19" spans="1:24" ht="36" customHeight="1" x14ac:dyDescent="0.25">
      <c r="A19" s="117">
        <v>6</v>
      </c>
      <c r="B19" s="117"/>
      <c r="C19" s="117"/>
      <c r="D19" s="117"/>
      <c r="E19" s="108" t="s">
        <v>51</v>
      </c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10"/>
    </row>
    <row r="20" spans="1:24" ht="19.899999999999999" customHeight="1" x14ac:dyDescent="0.25">
      <c r="A20" s="117">
        <v>7</v>
      </c>
      <c r="B20" s="117"/>
      <c r="C20" s="117"/>
      <c r="D20" s="117"/>
      <c r="E20" s="108" t="s">
        <v>52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0"/>
    </row>
    <row r="21" spans="1:24" ht="36" customHeight="1" x14ac:dyDescent="0.25">
      <c r="A21" s="117">
        <v>8</v>
      </c>
      <c r="B21" s="117"/>
      <c r="C21" s="117"/>
      <c r="D21" s="117"/>
      <c r="E21" s="108" t="s">
        <v>53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10"/>
    </row>
    <row r="22" spans="1:24" ht="36" customHeight="1" x14ac:dyDescent="0.25">
      <c r="A22" s="117">
        <v>9</v>
      </c>
      <c r="B22" s="117"/>
      <c r="C22" s="117"/>
      <c r="D22" s="117"/>
      <c r="E22" s="108" t="s">
        <v>54</v>
      </c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10"/>
    </row>
    <row r="23" spans="1:24" ht="36" customHeight="1" x14ac:dyDescent="0.25">
      <c r="A23" s="117">
        <v>10</v>
      </c>
      <c r="B23" s="117"/>
      <c r="C23" s="117"/>
      <c r="D23" s="117"/>
      <c r="E23" s="108" t="s">
        <v>55</v>
      </c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10"/>
    </row>
    <row r="24" spans="1:24" ht="54" customHeight="1" x14ac:dyDescent="0.25">
      <c r="A24" s="117">
        <v>11</v>
      </c>
      <c r="B24" s="117"/>
      <c r="C24" s="117"/>
      <c r="D24" s="117"/>
      <c r="E24" s="108" t="s">
        <v>55</v>
      </c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10"/>
    </row>
    <row r="25" spans="1:24" ht="54" customHeight="1" x14ac:dyDescent="0.25">
      <c r="A25" s="117">
        <v>12</v>
      </c>
      <c r="B25" s="117"/>
      <c r="C25" s="117"/>
      <c r="D25" s="117"/>
      <c r="E25" s="108" t="s">
        <v>56</v>
      </c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10"/>
    </row>
    <row r="26" spans="1:24" ht="19.899999999999999" customHeight="1" x14ac:dyDescent="0.25">
      <c r="A26" s="117">
        <v>13</v>
      </c>
      <c r="B26" s="117"/>
      <c r="C26" s="117"/>
      <c r="D26" s="117"/>
      <c r="E26" s="108" t="s">
        <v>57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10"/>
    </row>
    <row r="27" spans="1:24" ht="19.899999999999999" customHeight="1" x14ac:dyDescent="0.3">
      <c r="A27" s="117">
        <v>14</v>
      </c>
      <c r="B27" s="117"/>
      <c r="C27" s="117"/>
      <c r="D27" s="117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ht="19.899999999999999" customHeight="1" x14ac:dyDescent="0.3">
      <c r="A28" s="117">
        <v>15</v>
      </c>
      <c r="B28" s="117"/>
      <c r="C28" s="117"/>
      <c r="D28" s="117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ht="19.899999999999999" customHeight="1" x14ac:dyDescent="0.3">
      <c r="A29" s="117">
        <v>16</v>
      </c>
      <c r="B29" s="117"/>
      <c r="C29" s="117"/>
      <c r="D29" s="117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ht="19.899999999999999" customHeight="1" x14ac:dyDescent="0.3">
      <c r="A30" s="117">
        <v>17</v>
      </c>
      <c r="B30" s="117"/>
      <c r="C30" s="117"/>
      <c r="D30" s="11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ht="19.899999999999999" customHeight="1" x14ac:dyDescent="0.3">
      <c r="A31" s="117">
        <v>18</v>
      </c>
      <c r="B31" s="117"/>
      <c r="C31" s="117"/>
      <c r="D31" s="11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ht="19.899999999999999" customHeight="1" x14ac:dyDescent="0.3">
      <c r="A32" s="117">
        <v>19</v>
      </c>
      <c r="B32" s="117"/>
      <c r="C32" s="117"/>
      <c r="D32" s="117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ht="19.899999999999999" customHeight="1" x14ac:dyDescent="0.3">
      <c r="A33" s="117">
        <v>20</v>
      </c>
      <c r="B33" s="117"/>
      <c r="C33" s="117"/>
      <c r="D33" s="117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</sheetData>
  <mergeCells count="60">
    <mergeCell ref="A27:D27"/>
    <mergeCell ref="E27:X27"/>
    <mergeCell ref="A25:D25"/>
    <mergeCell ref="E25:X25"/>
    <mergeCell ref="A26:D26"/>
    <mergeCell ref="E26:X26"/>
    <mergeCell ref="A31:D31"/>
    <mergeCell ref="E31:X31"/>
    <mergeCell ref="A32:D32"/>
    <mergeCell ref="E32:X32"/>
    <mergeCell ref="A33:D33"/>
    <mergeCell ref="E33:X33"/>
    <mergeCell ref="A28:D28"/>
    <mergeCell ref="E28:X28"/>
    <mergeCell ref="A29:D29"/>
    <mergeCell ref="E29:X29"/>
    <mergeCell ref="A30:D30"/>
    <mergeCell ref="E30:X30"/>
    <mergeCell ref="A24:D24"/>
    <mergeCell ref="E24:X24"/>
    <mergeCell ref="A22:D22"/>
    <mergeCell ref="E22:X22"/>
    <mergeCell ref="A23:D23"/>
    <mergeCell ref="E23:X23"/>
    <mergeCell ref="A20:D20"/>
    <mergeCell ref="E20:X20"/>
    <mergeCell ref="A21:D21"/>
    <mergeCell ref="E21:X21"/>
    <mergeCell ref="A18:D18"/>
    <mergeCell ref="E18:X18"/>
    <mergeCell ref="A19:D19"/>
    <mergeCell ref="E19:X19"/>
    <mergeCell ref="A17:D17"/>
    <mergeCell ref="E17:X17"/>
    <mergeCell ref="A15:D15"/>
    <mergeCell ref="E15:X15"/>
    <mergeCell ref="A16:D16"/>
    <mergeCell ref="E16:X16"/>
    <mergeCell ref="A10:D11"/>
    <mergeCell ref="A8:D9"/>
    <mergeCell ref="E8:X8"/>
    <mergeCell ref="A14:D14"/>
    <mergeCell ref="E14:X14"/>
    <mergeCell ref="A12:X12"/>
    <mergeCell ref="A13:D13"/>
    <mergeCell ref="E13:X13"/>
    <mergeCell ref="A7:B7"/>
    <mergeCell ref="C7:D7"/>
    <mergeCell ref="E7:F7"/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="85" zoomScaleNormal="85" workbookViewId="0">
      <selection activeCell="A5" sqref="A5:R7"/>
    </sheetView>
  </sheetViews>
  <sheetFormatPr defaultRowHeight="15" x14ac:dyDescent="0.25"/>
  <sheetData>
    <row r="1" spans="1:18" ht="21" thickBot="1" x14ac:dyDescent="0.4">
      <c r="A1" s="120" t="str">
        <f>Анализ!A2</f>
        <v xml:space="preserve">Анализ ВПР в рамках класса  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  <c r="P1" s="122"/>
      <c r="Q1" s="122"/>
      <c r="R1" s="122"/>
    </row>
    <row r="2" spans="1:18" ht="15.75" x14ac:dyDescent="0.25">
      <c r="A2" s="123" t="s">
        <v>12</v>
      </c>
      <c r="B2" s="124"/>
      <c r="C2" s="124"/>
      <c r="D2" s="124"/>
      <c r="E2" s="124"/>
      <c r="F2" s="125"/>
      <c r="H2" t="s">
        <v>24</v>
      </c>
      <c r="I2" s="73"/>
      <c r="J2" s="73"/>
      <c r="K2" s="135"/>
      <c r="L2" s="136"/>
      <c r="M2" s="136"/>
      <c r="N2" s="137"/>
      <c r="O2" s="83" t="str">
        <f>Анализ!O3</f>
        <v>учебный год</v>
      </c>
      <c r="P2" s="83"/>
      <c r="Q2" s="83"/>
      <c r="R2" s="83"/>
    </row>
    <row r="3" spans="1:18" ht="16.5" thickBot="1" x14ac:dyDescent="0.3">
      <c r="A3" s="82" t="s">
        <v>1</v>
      </c>
      <c r="B3" s="83"/>
      <c r="C3" s="83"/>
      <c r="D3" s="83"/>
      <c r="E3" s="83"/>
      <c r="F3" s="83"/>
      <c r="G3" s="129" t="str">
        <f>Анализ!G4</f>
        <v>Прохорова Дарья Васильевна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8" ht="15.75" x14ac:dyDescent="0.25">
      <c r="A4" s="126" t="s">
        <v>8</v>
      </c>
      <c r="B4" s="127"/>
      <c r="C4" s="127"/>
      <c r="D4" s="127"/>
      <c r="E4" s="127"/>
      <c r="F4" s="127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18" customHeight="1" x14ac:dyDescent="0.25">
      <c r="A5" s="108" t="s">
        <v>60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8"/>
    </row>
    <row r="6" spans="1:18" ht="36" customHeight="1" x14ac:dyDescent="0.25">
      <c r="A6" s="108" t="s">
        <v>61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8"/>
    </row>
    <row r="7" spans="1:18" ht="18" customHeight="1" x14ac:dyDescent="0.25">
      <c r="A7" s="108" t="s">
        <v>62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8"/>
    </row>
    <row r="8" spans="1:18" ht="14.45" x14ac:dyDescent="0.3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4"/>
    </row>
    <row r="9" spans="1:18" ht="15.75" x14ac:dyDescent="0.25">
      <c r="A9" s="130" t="s">
        <v>9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31"/>
    </row>
    <row r="10" spans="1:18" thickBot="1" x14ac:dyDescent="0.35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40"/>
    </row>
    <row r="11" spans="1:18" thickBot="1" x14ac:dyDescent="0.35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3"/>
    </row>
    <row r="12" spans="1:18" thickBot="1" x14ac:dyDescent="0.35">
      <c r="A12" s="1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3"/>
    </row>
    <row r="13" spans="1:18" thickBot="1" x14ac:dyDescent="0.35">
      <c r="A13" s="14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3"/>
    </row>
    <row r="14" spans="1:18" thickBot="1" x14ac:dyDescent="0.35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3"/>
    </row>
    <row r="15" spans="1:18" thickBot="1" x14ac:dyDescent="0.35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3"/>
    </row>
    <row r="16" spans="1:18" thickBot="1" x14ac:dyDescent="0.35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3"/>
    </row>
    <row r="17" spans="1:18" thickBot="1" x14ac:dyDescent="0.35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3"/>
    </row>
    <row r="18" spans="1:18" thickBot="1" x14ac:dyDescent="0.35">
      <c r="A18" s="1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3"/>
    </row>
    <row r="19" spans="1:18" ht="14.45" x14ac:dyDescent="0.3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1"/>
    </row>
    <row r="20" spans="1:18" ht="15.75" x14ac:dyDescent="0.25">
      <c r="A20" s="156" t="s">
        <v>20</v>
      </c>
      <c r="B20" s="157"/>
      <c r="C20" s="152" t="s">
        <v>18</v>
      </c>
      <c r="D20" s="152"/>
      <c r="E20" s="152"/>
      <c r="F20" s="152"/>
      <c r="G20" s="152"/>
      <c r="H20" s="152"/>
      <c r="I20" s="152"/>
      <c r="J20" s="153" t="s">
        <v>20</v>
      </c>
      <c r="K20" s="154"/>
      <c r="L20" s="155" t="s">
        <v>19</v>
      </c>
      <c r="M20" s="153"/>
      <c r="N20" s="153"/>
      <c r="O20" s="153"/>
      <c r="P20" s="153"/>
      <c r="Q20" s="153"/>
      <c r="R20" s="154"/>
    </row>
    <row r="21" spans="1:18" ht="15.6" x14ac:dyDescent="0.3">
      <c r="A21" s="147"/>
      <c r="B21" s="147"/>
      <c r="C21" s="148"/>
      <c r="D21" s="148"/>
      <c r="E21" s="148"/>
      <c r="F21" s="148"/>
      <c r="G21" s="148"/>
      <c r="H21" s="148"/>
      <c r="I21" s="148"/>
      <c r="J21" s="145"/>
      <c r="K21" s="146"/>
      <c r="L21" s="144"/>
      <c r="M21" s="145"/>
      <c r="N21" s="145"/>
      <c r="O21" s="145"/>
      <c r="P21" s="145"/>
      <c r="Q21" s="145"/>
      <c r="R21" s="146"/>
    </row>
    <row r="22" spans="1:18" ht="15.6" x14ac:dyDescent="0.3">
      <c r="A22" s="147"/>
      <c r="B22" s="147"/>
      <c r="C22" s="148"/>
      <c r="D22" s="148"/>
      <c r="E22" s="148"/>
      <c r="F22" s="148"/>
      <c r="G22" s="148"/>
      <c r="H22" s="148"/>
      <c r="I22" s="148"/>
      <c r="J22" s="145"/>
      <c r="K22" s="146"/>
      <c r="L22" s="144"/>
      <c r="M22" s="145"/>
      <c r="N22" s="145"/>
      <c r="O22" s="145"/>
      <c r="P22" s="145"/>
      <c r="Q22" s="145"/>
      <c r="R22" s="146"/>
    </row>
    <row r="23" spans="1:18" ht="15.6" x14ac:dyDescent="0.3">
      <c r="A23" s="147"/>
      <c r="B23" s="147"/>
      <c r="C23" s="148"/>
      <c r="D23" s="148"/>
      <c r="E23" s="148"/>
      <c r="F23" s="148"/>
      <c r="G23" s="148"/>
      <c r="H23" s="148"/>
      <c r="I23" s="148"/>
      <c r="J23" s="145"/>
      <c r="K23" s="146"/>
      <c r="L23" s="144"/>
      <c r="M23" s="145"/>
      <c r="N23" s="145"/>
      <c r="O23" s="145"/>
      <c r="P23" s="145"/>
      <c r="Q23" s="145"/>
      <c r="R23" s="146"/>
    </row>
    <row r="24" spans="1:18" ht="15.6" x14ac:dyDescent="0.3">
      <c r="A24" s="147"/>
      <c r="B24" s="147"/>
      <c r="C24" s="148"/>
      <c r="D24" s="148"/>
      <c r="E24" s="148"/>
      <c r="F24" s="148"/>
      <c r="G24" s="148"/>
      <c r="H24" s="148"/>
      <c r="I24" s="148"/>
      <c r="J24" s="145"/>
      <c r="K24" s="146"/>
      <c r="L24" s="144"/>
      <c r="M24" s="145"/>
      <c r="N24" s="145"/>
      <c r="O24" s="145"/>
      <c r="P24" s="145"/>
      <c r="Q24" s="145"/>
      <c r="R24" s="146"/>
    </row>
    <row r="25" spans="1:18" ht="15.6" x14ac:dyDescent="0.3">
      <c r="A25" s="147"/>
      <c r="B25" s="147"/>
      <c r="C25" s="148"/>
      <c r="D25" s="148"/>
      <c r="E25" s="148"/>
      <c r="F25" s="148"/>
      <c r="G25" s="148"/>
      <c r="H25" s="148"/>
      <c r="I25" s="148"/>
      <c r="J25" s="145"/>
      <c r="K25" s="146"/>
      <c r="L25" s="144"/>
      <c r="M25" s="145"/>
      <c r="N25" s="145"/>
      <c r="O25" s="145"/>
      <c r="P25" s="145"/>
      <c r="Q25" s="145"/>
      <c r="R25" s="146"/>
    </row>
    <row r="26" spans="1:18" ht="15.6" x14ac:dyDescent="0.3">
      <c r="A26" s="147"/>
      <c r="B26" s="147"/>
      <c r="C26" s="148"/>
      <c r="D26" s="148"/>
      <c r="E26" s="148"/>
      <c r="F26" s="148"/>
      <c r="G26" s="148"/>
      <c r="H26" s="148"/>
      <c r="I26" s="148"/>
      <c r="J26" s="145"/>
      <c r="K26" s="146"/>
      <c r="L26" s="144"/>
      <c r="M26" s="145"/>
      <c r="N26" s="145"/>
      <c r="O26" s="145"/>
      <c r="P26" s="145"/>
      <c r="Q26" s="145"/>
      <c r="R26" s="146"/>
    </row>
    <row r="27" spans="1:18" ht="15.6" x14ac:dyDescent="0.3">
      <c r="A27" s="147"/>
      <c r="B27" s="147"/>
      <c r="C27" s="148"/>
      <c r="D27" s="148"/>
      <c r="E27" s="148"/>
      <c r="F27" s="148"/>
      <c r="G27" s="148"/>
      <c r="H27" s="148"/>
      <c r="I27" s="148"/>
      <c r="J27" s="145"/>
      <c r="K27" s="146"/>
      <c r="L27" s="144"/>
      <c r="M27" s="145"/>
      <c r="N27" s="145"/>
      <c r="O27" s="145"/>
      <c r="P27" s="145"/>
      <c r="Q27" s="145"/>
      <c r="R27" s="146"/>
    </row>
    <row r="28" spans="1:18" ht="15.6" x14ac:dyDescent="0.3">
      <c r="A28" s="147"/>
      <c r="B28" s="147"/>
      <c r="C28" s="148"/>
      <c r="D28" s="148"/>
      <c r="E28" s="148"/>
      <c r="F28" s="148"/>
      <c r="G28" s="148"/>
      <c r="H28" s="148"/>
      <c r="I28" s="148"/>
      <c r="J28" s="145"/>
      <c r="K28" s="146"/>
      <c r="L28" s="144"/>
      <c r="M28" s="145"/>
      <c r="N28" s="145"/>
      <c r="O28" s="145"/>
      <c r="P28" s="145"/>
      <c r="Q28" s="145"/>
      <c r="R28" s="146"/>
    </row>
    <row r="29" spans="1:18" ht="15.6" x14ac:dyDescent="0.3">
      <c r="A29" s="147"/>
      <c r="B29" s="147"/>
      <c r="C29" s="148"/>
      <c r="D29" s="148"/>
      <c r="E29" s="148"/>
      <c r="F29" s="148"/>
      <c r="G29" s="148"/>
      <c r="H29" s="148"/>
      <c r="I29" s="148"/>
      <c r="J29" s="145"/>
      <c r="K29" s="146"/>
      <c r="L29" s="144"/>
      <c r="M29" s="145"/>
      <c r="N29" s="145"/>
      <c r="O29" s="145"/>
      <c r="P29" s="145"/>
      <c r="Q29" s="145"/>
      <c r="R29" s="146"/>
    </row>
    <row r="30" spans="1:18" ht="15.6" x14ac:dyDescent="0.3">
      <c r="A30" s="147"/>
      <c r="B30" s="147"/>
      <c r="C30" s="148"/>
      <c r="D30" s="148"/>
      <c r="E30" s="148"/>
      <c r="F30" s="148"/>
      <c r="G30" s="148"/>
      <c r="H30" s="148"/>
      <c r="I30" s="148"/>
      <c r="J30" s="145"/>
      <c r="K30" s="146"/>
      <c r="L30" s="144"/>
      <c r="M30" s="145"/>
      <c r="N30" s="145"/>
      <c r="O30" s="145"/>
      <c r="P30" s="145"/>
      <c r="Q30" s="145"/>
      <c r="R30" s="146"/>
    </row>
    <row r="31" spans="1:18" ht="15.6" x14ac:dyDescent="0.3">
      <c r="A31" s="147"/>
      <c r="B31" s="147"/>
      <c r="C31" s="148"/>
      <c r="D31" s="148"/>
      <c r="E31" s="148"/>
      <c r="F31" s="148"/>
      <c r="G31" s="148"/>
      <c r="H31" s="148"/>
      <c r="I31" s="148"/>
      <c r="J31" s="145"/>
      <c r="K31" s="146"/>
      <c r="L31" s="144"/>
      <c r="M31" s="145"/>
      <c r="N31" s="145"/>
      <c r="O31" s="145"/>
      <c r="P31" s="145"/>
      <c r="Q31" s="145"/>
      <c r="R31" s="146"/>
    </row>
    <row r="32" spans="1:18" ht="15.6" x14ac:dyDescent="0.3">
      <c r="A32" s="147"/>
      <c r="B32" s="147"/>
      <c r="C32" s="148"/>
      <c r="D32" s="148"/>
      <c r="E32" s="148"/>
      <c r="F32" s="148"/>
      <c r="G32" s="148"/>
      <c r="H32" s="148"/>
      <c r="I32" s="148"/>
      <c r="J32" s="145"/>
      <c r="K32" s="146"/>
      <c r="L32" s="144"/>
      <c r="M32" s="145"/>
      <c r="N32" s="145"/>
      <c r="O32" s="145"/>
      <c r="P32" s="145"/>
      <c r="Q32" s="145"/>
      <c r="R32" s="146"/>
    </row>
  </sheetData>
  <mergeCells count="75">
    <mergeCell ref="A23:B23"/>
    <mergeCell ref="C22:I22"/>
    <mergeCell ref="J22:K22"/>
    <mergeCell ref="A14:R14"/>
    <mergeCell ref="A15:R15"/>
    <mergeCell ref="A16:R16"/>
    <mergeCell ref="A17:R17"/>
    <mergeCell ref="A18:R18"/>
    <mergeCell ref="C24:I24"/>
    <mergeCell ref="J24:K24"/>
    <mergeCell ref="A19:R19"/>
    <mergeCell ref="C20:I20"/>
    <mergeCell ref="J20:K20"/>
    <mergeCell ref="L20:R20"/>
    <mergeCell ref="C21:I21"/>
    <mergeCell ref="J21:K21"/>
    <mergeCell ref="A20:B20"/>
    <mergeCell ref="A21:B21"/>
    <mergeCell ref="L21:R21"/>
    <mergeCell ref="L22:R22"/>
    <mergeCell ref="C23:I23"/>
    <mergeCell ref="J23:K23"/>
    <mergeCell ref="L23:R23"/>
    <mergeCell ref="A22:B22"/>
    <mergeCell ref="A31:B31"/>
    <mergeCell ref="A32:B32"/>
    <mergeCell ref="C30:I30"/>
    <mergeCell ref="J30:K30"/>
    <mergeCell ref="L27:R27"/>
    <mergeCell ref="C28:I28"/>
    <mergeCell ref="J28:K28"/>
    <mergeCell ref="L28:R28"/>
    <mergeCell ref="C29:I29"/>
    <mergeCell ref="J29:K29"/>
    <mergeCell ref="L29:R29"/>
    <mergeCell ref="A27:B27"/>
    <mergeCell ref="A28:B28"/>
    <mergeCell ref="A29:B29"/>
    <mergeCell ref="C27:I27"/>
    <mergeCell ref="J27:K27"/>
    <mergeCell ref="C31:I31"/>
    <mergeCell ref="J31:K31"/>
    <mergeCell ref="L31:R31"/>
    <mergeCell ref="C32:I32"/>
    <mergeCell ref="J32:K32"/>
    <mergeCell ref="L32:R32"/>
    <mergeCell ref="A10:R10"/>
    <mergeCell ref="A11:R11"/>
    <mergeCell ref="A12:R12"/>
    <mergeCell ref="A13:R13"/>
    <mergeCell ref="L30:R30"/>
    <mergeCell ref="A30:B30"/>
    <mergeCell ref="L24:R24"/>
    <mergeCell ref="C25:I25"/>
    <mergeCell ref="J25:K25"/>
    <mergeCell ref="L25:R25"/>
    <mergeCell ref="C26:I26"/>
    <mergeCell ref="J26:K26"/>
    <mergeCell ref="L26:R26"/>
    <mergeCell ref="A24:B24"/>
    <mergeCell ref="A25:B25"/>
    <mergeCell ref="A26:B26"/>
    <mergeCell ref="A1:R1"/>
    <mergeCell ref="A2:F2"/>
    <mergeCell ref="A4:R4"/>
    <mergeCell ref="G3:R3"/>
    <mergeCell ref="A9:R9"/>
    <mergeCell ref="A6:R6"/>
    <mergeCell ref="A7:R7"/>
    <mergeCell ref="A8:R8"/>
    <mergeCell ref="I2:J2"/>
    <mergeCell ref="K2:N2"/>
    <mergeCell ref="O2:R2"/>
    <mergeCell ref="A3:F3"/>
    <mergeCell ref="A5:R5"/>
  </mergeCells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H26" sqref="H26"/>
    </sheetView>
  </sheetViews>
  <sheetFormatPr defaultRowHeight="15" x14ac:dyDescent="0.25"/>
  <sheetData>
    <row r="1" spans="1:12" ht="18" x14ac:dyDescent="0.25">
      <c r="A1" s="162" t="s">
        <v>44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4.45" x14ac:dyDescent="0.3">
      <c r="A2" s="48"/>
    </row>
    <row r="3" spans="1:12" ht="18.75" x14ac:dyDescent="0.25">
      <c r="A3" s="163" t="s">
        <v>36</v>
      </c>
      <c r="B3" s="49"/>
      <c r="C3" s="166" t="s">
        <v>37</v>
      </c>
      <c r="D3" s="166"/>
      <c r="E3" s="166"/>
      <c r="F3" s="166"/>
      <c r="G3" s="166"/>
      <c r="H3" s="166"/>
      <c r="I3" s="166"/>
      <c r="J3" s="166"/>
      <c r="K3" s="166"/>
      <c r="L3" s="166"/>
    </row>
    <row r="4" spans="1:12" ht="18.75" x14ac:dyDescent="0.3">
      <c r="A4" s="164"/>
      <c r="B4" s="50"/>
      <c r="C4" s="51">
        <v>1</v>
      </c>
      <c r="D4" s="52">
        <v>2</v>
      </c>
      <c r="E4" s="52">
        <v>3</v>
      </c>
      <c r="F4" s="52">
        <v>4</v>
      </c>
      <c r="G4" s="52">
        <v>5</v>
      </c>
      <c r="H4" s="52">
        <v>6</v>
      </c>
      <c r="I4" s="52">
        <v>7</v>
      </c>
      <c r="J4" s="52">
        <v>8</v>
      </c>
      <c r="K4" s="52">
        <v>9</v>
      </c>
      <c r="L4" s="52">
        <v>10</v>
      </c>
    </row>
    <row r="5" spans="1:12" ht="18.75" x14ac:dyDescent="0.3">
      <c r="A5" s="164"/>
      <c r="B5" s="53" t="s">
        <v>38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x14ac:dyDescent="0.25">
      <c r="A6" s="165"/>
      <c r="B6" s="54" t="s">
        <v>39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ht="18.75" x14ac:dyDescent="0.3">
      <c r="A7" s="55">
        <v>1</v>
      </c>
      <c r="B7" s="56" t="s">
        <v>40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8.75" x14ac:dyDescent="0.3">
      <c r="A8" s="55">
        <v>2</v>
      </c>
      <c r="B8" s="57" t="s">
        <v>41</v>
      </c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8.75" x14ac:dyDescent="0.3">
      <c r="A9" s="55">
        <v>3</v>
      </c>
      <c r="B9" s="57" t="s">
        <v>42</v>
      </c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18.75" x14ac:dyDescent="0.3">
      <c r="A10" s="55">
        <v>4</v>
      </c>
      <c r="B10" s="160" t="s">
        <v>43</v>
      </c>
      <c r="C10" s="161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18.75" x14ac:dyDescent="0.3">
      <c r="A11" s="55">
        <v>5</v>
      </c>
      <c r="B11" s="57" t="s">
        <v>16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18.75" x14ac:dyDescent="0.3">
      <c r="A12" s="55">
        <v>6</v>
      </c>
      <c r="B12" s="57" t="s">
        <v>16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8.75" x14ac:dyDescent="0.3">
      <c r="A13" s="55">
        <v>7</v>
      </c>
      <c r="B13" s="57" t="s">
        <v>16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18.75" x14ac:dyDescent="0.3">
      <c r="A14" s="55">
        <v>8</v>
      </c>
      <c r="B14" s="57" t="s">
        <v>16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18.75" x14ac:dyDescent="0.3">
      <c r="A15" s="55">
        <v>9</v>
      </c>
      <c r="B15" s="57" t="s">
        <v>16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8.75" x14ac:dyDescent="0.3">
      <c r="A16" s="55">
        <v>10</v>
      </c>
      <c r="B16" s="57" t="s">
        <v>16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" ht="14.45" x14ac:dyDescent="0.3">
      <c r="A17" s="48"/>
    </row>
  </sheetData>
  <mergeCells count="14">
    <mergeCell ref="J5:J6"/>
    <mergeCell ref="K5:K6"/>
    <mergeCell ref="L5:L6"/>
    <mergeCell ref="B10:C10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1</cp:lastModifiedBy>
  <dcterms:created xsi:type="dcterms:W3CDTF">2020-11-25T18:48:25Z</dcterms:created>
  <dcterms:modified xsi:type="dcterms:W3CDTF">2020-12-23T07:48:53Z</dcterms:modified>
</cp:coreProperties>
</file>