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xr:revisionPtr revIDLastSave="0" documentId="13_ncr:1_{946761ED-B79D-4CF3-A1DB-496C93E4602F}" xr6:coauthVersionLast="45" xr6:coauthVersionMax="45" xr10:uidLastSave="{00000000-0000-0000-0000-000000000000}"/>
  <bookViews>
    <workbookView xWindow="4605" yWindow="630" windowWidth="19050" windowHeight="12435" activeTab="1" xr2:uid="{00000000-000D-0000-FFFF-FFFF00000000}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E37" i="3"/>
  <c r="F37" i="3"/>
  <c r="G37" i="3"/>
  <c r="H37" i="3"/>
  <c r="I37" i="3"/>
  <c r="J37" i="3"/>
  <c r="K37" i="3"/>
  <c r="L37" i="3"/>
  <c r="M37" i="3"/>
  <c r="N37" i="3"/>
  <c r="O37" i="3"/>
  <c r="C37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U11" i="3" l="1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10" i="3"/>
  <c r="J7" i="1" l="1"/>
  <c r="I7" i="1"/>
  <c r="Z3" i="3"/>
  <c r="H7" i="1" s="1"/>
  <c r="Z2" i="3"/>
  <c r="G7" i="1" s="1"/>
  <c r="T11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10" i="3"/>
  <c r="AD52" i="3" l="1"/>
  <c r="AC52" i="3"/>
  <c r="AB52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P10" i="3"/>
  <c r="Q10" i="3" s="1"/>
  <c r="X9" i="3" l="1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G3" i="2"/>
  <c r="A1" i="2"/>
  <c r="Q12" i="3" l="1"/>
  <c r="X11" i="3" s="1"/>
  <c r="Q14" i="3"/>
  <c r="X13" i="3" s="1"/>
  <c r="Q16" i="3"/>
  <c r="X15" i="3" s="1"/>
  <c r="Q18" i="3"/>
  <c r="X17" i="3" s="1"/>
  <c r="Q20" i="3"/>
  <c r="X19" i="3" s="1"/>
  <c r="Q22" i="3"/>
  <c r="X21" i="3" s="1"/>
  <c r="Q24" i="3"/>
  <c r="X23" i="3" s="1"/>
  <c r="Q26" i="3"/>
  <c r="X25" i="3" s="1"/>
  <c r="Q28" i="3"/>
  <c r="X27" i="3" s="1"/>
  <c r="Q30" i="3"/>
  <c r="X29" i="3" s="1"/>
  <c r="Q32" i="3"/>
  <c r="X31" i="3" s="1"/>
  <c r="Q34" i="3"/>
  <c r="X33" i="3" s="1"/>
  <c r="Q36" i="3"/>
  <c r="X35" i="3" s="1"/>
  <c r="X37" i="3"/>
  <c r="X39" i="3"/>
  <c r="X41" i="3"/>
  <c r="X43" i="3"/>
  <c r="X45" i="3"/>
  <c r="X47" i="3"/>
  <c r="Q11" i="3"/>
  <c r="X10" i="3" s="1"/>
  <c r="Q13" i="3"/>
  <c r="X12" i="3" s="1"/>
  <c r="Q15" i="3"/>
  <c r="X14" i="3" s="1"/>
  <c r="Q17" i="3"/>
  <c r="X16" i="3" s="1"/>
  <c r="Q19" i="3"/>
  <c r="X18" i="3" s="1"/>
  <c r="Q21" i="3"/>
  <c r="X20" i="3" s="1"/>
  <c r="Q23" i="3"/>
  <c r="X22" i="3" s="1"/>
  <c r="Q25" i="3"/>
  <c r="X24" i="3" s="1"/>
  <c r="Q27" i="3"/>
  <c r="X26" i="3" s="1"/>
  <c r="Q29" i="3"/>
  <c r="X28" i="3" s="1"/>
  <c r="Q31" i="3"/>
  <c r="X30" i="3" s="1"/>
  <c r="Q33" i="3"/>
  <c r="X32" i="3" s="1"/>
  <c r="Q35" i="3"/>
  <c r="X34" i="3" s="1"/>
  <c r="X36" i="3"/>
  <c r="X38" i="3"/>
  <c r="X40" i="3"/>
  <c r="X42" i="3"/>
  <c r="X44" i="3"/>
  <c r="X46" i="3"/>
  <c r="X10" i="1"/>
  <c r="W10" i="1"/>
  <c r="D38" i="3"/>
  <c r="F10" i="1"/>
  <c r="F38" i="3"/>
  <c r="H10" i="1"/>
  <c r="H38" i="3"/>
  <c r="J10" i="1"/>
  <c r="L10" i="1"/>
  <c r="J38" i="3"/>
  <c r="L38" i="3"/>
  <c r="N10" i="1"/>
  <c r="P10" i="1"/>
  <c r="N38" i="3"/>
  <c r="T10" i="1"/>
  <c r="K10" i="1"/>
  <c r="I38" i="3"/>
  <c r="K38" i="3"/>
  <c r="M10" i="1"/>
  <c r="S10" i="1"/>
  <c r="V10" i="1"/>
  <c r="U10" i="1"/>
  <c r="R10" i="1"/>
  <c r="I10" i="1"/>
  <c r="G38" i="3"/>
  <c r="E38" i="3"/>
  <c r="G10" i="1"/>
  <c r="O10" i="1"/>
  <c r="M38" i="3"/>
  <c r="O38" i="3"/>
  <c r="Q10" i="1"/>
  <c r="C38" i="3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Старченко</author>
    <author>ноут</author>
  </authors>
  <commentList>
    <comment ref="W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P1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Старченко</author>
    <author>1</author>
    <author>ноут</author>
  </authors>
  <commentList>
    <comment ref="I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<sst xmlns="http://schemas.openxmlformats.org/spreadsheetml/2006/main" count="76" uniqueCount="68">
  <si>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</si>
  <si>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</si>
  <si>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</si>
  <si>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</si>
  <si>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</si>
  <si>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</si>
  <si>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</si>
  <si>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</si>
  <si>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</si>
  <si>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</si>
  <si>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</si>
  <si>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</si>
  <si>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</si>
  <si>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</si>
  <si>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</si>
  <si>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</si>
  <si>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</si>
  <si>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</si>
  <si>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</si>
  <si>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</si>
  <si>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</si>
  <si>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</si>
  <si>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</si>
  <si>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</si>
  <si>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</si>
  <si>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</si>
  <si>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</si>
  <si>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</si>
  <si>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</si>
  <si>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</si>
  <si>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</si>
  <si>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</si>
  <si>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</si>
  <si>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</si>
  <si>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</si>
  <si>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</si>
  <si>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</si>
  <si>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</si>
  <si>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</si>
  <si>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</si>
  <si>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</si>
  <si>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</si>
  <si>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</si>
  <si>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</si>
  <si>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</si>
  <si>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</si>
  <si>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</si>
  <si>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Поэлементный анализ ВПР  класс __9Г_________________</t>
  </si>
  <si>
    <t>9Г</t>
  </si>
  <si>
    <t>Лебединская Юлия Евгеньевна</t>
  </si>
  <si>
    <t>Расположить в хронологической последовательности исторические события. Недостаточное знание хронологической последовательности прецессов, с которыми связаны указанные события, у некоторых учеников.</t>
  </si>
  <si>
    <t>Написать термин по данному определению понятия. Часть учащихся дала неполные или неточные определения.</t>
  </si>
  <si>
    <t>Провести атрибуцию изобразительной наглядности. Неверное соотнесение изображения и исторического периода, личности</t>
  </si>
  <si>
    <t>Провести атрибуцию исторического источника . Ошибки в данном задании связаны  с неумением определить контекст исторического источника.</t>
  </si>
  <si>
    <t xml:space="preserve">Провести атрибуцию исторической карты. Ошибки учащихся вызваны плохим знанием контекста исторических карт. </t>
  </si>
  <si>
    <t>Нанести на контурную карту два объекта. Неверное или неточное обозначение 1 или обоих объектов</t>
  </si>
  <si>
    <t>Аргументировать данную в задании точку зрения и объяснить, как с помощью выбранного факта можно аргументировать эту точку зрения. Трудности в приведении конкретной исторической аргументации, незнание фактической исторической информации.</t>
  </si>
  <si>
    <t>Выбрать два памятника культуры, относящиеся к определенному времени. Неверное определение исторического контекста представленных иллюстраций</t>
  </si>
  <si>
    <t>Указать памятник культуры по указанному в задании критерию. Неверное определение исторического контекста представленных иллюстраций</t>
  </si>
  <si>
    <r>
      <rPr>
        <sz val="12"/>
        <color theme="1"/>
        <rFont val="Times New Roman"/>
        <family val="1"/>
        <charset val="204"/>
      </rPr>
      <t>Выбрать одного исторического деятеля из предложенных, указатьсобытие (процесс), в котором участвовал данный исторический деятель и привести два исторических факта, связанных с участием выбранного исторического деятеля в этом событии (процессе</t>
    </r>
    <r>
      <rPr>
        <sz val="8"/>
        <color theme="1"/>
        <rFont val="Times New Roman"/>
        <family val="1"/>
        <charset val="204"/>
      </rPr>
      <t xml:space="preserve">). </t>
    </r>
    <r>
      <rPr>
        <sz val="12"/>
        <color theme="1"/>
        <rFont val="Times New Roman"/>
        <family val="1"/>
        <charset val="204"/>
      </rPr>
      <t xml:space="preserve">Ошибки в исторических фактах. </t>
    </r>
  </si>
  <si>
    <t>Знание истории родного края. Некорректно или неправильно представлена информация.</t>
  </si>
  <si>
    <t>Использовать контекстные знания. Неверное определение контнкста изображений</t>
  </si>
  <si>
    <t>Задание 5. Провести атрибуцию исторического источника . Ошибки в данном задании связаны  с неумением определить контекст исторического источника.</t>
  </si>
  <si>
    <t xml:space="preserve">Задание 6. Провести атрибуцию исторической карты. Ошибки учащихся вызваны плохим знанием контекста исторических карт. </t>
  </si>
  <si>
    <t>Задание 9. Указать памятник культуры по указанному в задании критерию. Неверное определение исторического контекста представленных иллюстраций</t>
  </si>
  <si>
    <t>Объяснить, почему событие (процесс), в котором участвовал выбранный исторический деятель, имело большое значение в истории нашей страны. Некорректно или неточно установлены причинно-следственные связи</t>
  </si>
  <si>
    <t>Задание 12. Объяснить, почему событие (процесс), в котором участвовал выбранный исторический деятель, имело большое значение в истории нашей страны. Некорректно или неточно установлены причинно-следственные связи</t>
  </si>
  <si>
    <t>Задание 13. Проверяет знание истории родного края. Некорректно или неправильно представлена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</si>
</sst>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7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8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Поэлементный!$AD$9:$AD$47</c:f>
              <c:numCache>
                <c:formatCode>General</c:formatCode>
                <c:ptCount val="39"/>
              </c:numCache>
            </c:numRef>
          </c:cat>
          <c:val>
            <c:numRef>
              <c:f>Поэлементный!$AE$9:$AE$47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57088"/>
        <c:axId val="67258624"/>
      </c:barChart>
      <c:catAx>
        <c:axId val="672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58624"/>
        <c:crosses val="autoZero"/>
        <c:auto val="1"/>
        <c:lblAlgn val="ctr"/>
        <c:lblOffset val="100"/>
        <c:noMultiLvlLbl val="0"/>
      </c:catAx>
      <c:valAx>
        <c:axId val="672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5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Поэлементный!$U$51:$W$51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Поэлементный!$AB$52:$AD$52</c:f>
              <c:numCache>
                <c:formatCode>General</c:formatCode>
                <c:ptCount val="3"/>
                <c:pt idx="0">
                  <c:v>5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75008"/>
        <c:axId val="67293184"/>
      </c:barChart>
      <c:catAx>
        <c:axId val="672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93184"/>
        <c:crosses val="autoZero"/>
        <c:auto val="1"/>
        <c:lblAlgn val="ctr"/>
        <c:lblOffset val="100"/>
        <c:noMultiLvlLbl val="0"/>
      </c:catAx>
      <c:valAx>
        <c:axId val="672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7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0.1111111111111111</c:v>
                </c:pt>
                <c:pt idx="1">
                  <c:v>0.51851851851851849</c:v>
                </c:pt>
                <c:pt idx="2">
                  <c:v>0.48148148148148145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29696"/>
        <c:axId val="81231232"/>
      </c:barChart>
      <c:catAx>
        <c:axId val="81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31232"/>
        <c:crosses val="autoZero"/>
        <c:auto val="1"/>
        <c:lblAlgn val="ctr"/>
        <c:lblOffset val="100"/>
        <c:noMultiLvlLbl val="0"/>
      </c:catAx>
      <c:valAx>
        <c:axId val="8123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2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12</c:v>
                </c:pt>
                <c:pt idx="4">
                  <c:v>10</c:v>
                </c:pt>
                <c:pt idx="5">
                  <c:v>2</c:v>
                </c:pt>
                <c:pt idx="6">
                  <c:v>12</c:v>
                </c:pt>
                <c:pt idx="7">
                  <c:v>14</c:v>
                </c:pt>
                <c:pt idx="8">
                  <c:v>8</c:v>
                </c:pt>
                <c:pt idx="9">
                  <c:v>18</c:v>
                </c:pt>
                <c:pt idx="10">
                  <c:v>14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005184"/>
        <c:axId val="81012224"/>
      </c:barChart>
      <c:catAx>
        <c:axId val="8100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12224"/>
        <c:crosses val="autoZero"/>
        <c:auto val="1"/>
        <c:lblAlgn val="ctr"/>
        <c:lblOffset val="100"/>
        <c:noMultiLvlLbl val="0"/>
      </c:catAx>
      <c:valAx>
        <c:axId val="8101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0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21772</xdr:rowOff>
    </xdr:from>
    <xdr:to>
      <xdr:col>27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116541</xdr:rowOff>
    </xdr:from>
    <xdr:to>
      <xdr:col>11</xdr:col>
      <xdr:colOff>118781</xdr:colOff>
      <xdr:row>79</xdr:row>
      <xdr:rowOff>170331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52"/>
  <sheetViews>
    <sheetView topLeftCell="A4" zoomScale="80" zoomScaleNormal="80" workbookViewId="0">
      <selection activeCell="AC8" sqref="AC8"/>
    </sheetView>
  </sheetViews>
  <sheetFormatPr defaultRowHeight="15" x14ac:dyDescent="0.25"/>
  <cols>
    <col min="2" max="22" width="5.7109375" customWidth="1"/>
    <col min="23" max="23" width="17.5703125" customWidth="1"/>
    <col min="24" max="24" width="12.140625" customWidth="1"/>
    <col min="25" max="25" width="11.42578125" customWidth="1"/>
    <col min="26" max="26" width="12.140625" customWidth="1"/>
    <col min="27" max="27" width="15.7109375" customWidth="1"/>
    <col min="28" max="28" width="12.5703125" customWidth="1"/>
    <col min="29" max="29" width="21.7109375" customWidth="1"/>
  </cols>
  <sheetData>
    <row r="2" spans="2:32" ht="21" x14ac:dyDescent="0.35">
      <c r="C2" s="64" t="s">
        <v>47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Y2" s="41">
        <v>5</v>
      </c>
      <c r="Z2" s="38">
        <f>COUNTIF(R10:R36,5)</f>
        <v>0</v>
      </c>
    </row>
    <row r="3" spans="2:32" ht="21" x14ac:dyDescent="0.35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Y3" s="41">
        <v>4</v>
      </c>
      <c r="Z3" s="38">
        <f>COUNTIF(R10:R36,4)</f>
        <v>3</v>
      </c>
    </row>
    <row r="4" spans="2:32" ht="21" x14ac:dyDescent="0.35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Y4" s="41">
        <v>3</v>
      </c>
      <c r="Z4" s="38">
        <v>11</v>
      </c>
    </row>
    <row r="5" spans="2:32" ht="21.75" thickBot="1" x14ac:dyDescent="0.4">
      <c r="Y5" s="41">
        <v>2</v>
      </c>
      <c r="Z5" s="38">
        <v>13</v>
      </c>
    </row>
    <row r="6" spans="2:32" ht="29.25" thickBot="1" x14ac:dyDescent="0.5">
      <c r="E6" s="66" t="s">
        <v>22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S6" s="29" t="s">
        <v>24</v>
      </c>
      <c r="T6" s="29"/>
      <c r="U6" s="30"/>
      <c r="V6" s="30"/>
      <c r="W6" s="31">
        <v>13</v>
      </c>
    </row>
    <row r="7" spans="2:32" x14ac:dyDescent="0.25"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9" spans="2:32" ht="225" x14ac:dyDescent="0.25">
      <c r="B9" s="48" t="s">
        <v>34</v>
      </c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62" t="s">
        <v>30</v>
      </c>
      <c r="Q9" s="62" t="s">
        <v>23</v>
      </c>
      <c r="R9" s="62" t="s">
        <v>32</v>
      </c>
      <c r="S9" s="62" t="s">
        <v>33</v>
      </c>
      <c r="T9" s="62" t="s">
        <v>28</v>
      </c>
      <c r="U9" s="49" t="s">
        <v>29</v>
      </c>
      <c r="V9" s="61" t="s">
        <v>31</v>
      </c>
      <c r="W9" s="19" t="e">
        <f>#REF!</f>
        <v>#REF!</v>
      </c>
      <c r="X9" s="20">
        <f>Q10</f>
        <v>0.46153846153846156</v>
      </c>
      <c r="Y9" s="19"/>
      <c r="Z9" s="19"/>
      <c r="AA9" s="34"/>
      <c r="AB9" s="34"/>
      <c r="AC9" s="34"/>
      <c r="AD9" s="34"/>
      <c r="AE9" s="34"/>
      <c r="AF9" s="34"/>
    </row>
    <row r="10" spans="2:32" ht="31.5" x14ac:dyDescent="0.25">
      <c r="B10" s="47">
        <v>90099</v>
      </c>
      <c r="C10" s="8"/>
      <c r="D10" s="8">
        <v>1</v>
      </c>
      <c r="E10" s="8">
        <v>1</v>
      </c>
      <c r="F10" s="8"/>
      <c r="G10" s="8">
        <v>1</v>
      </c>
      <c r="H10" s="8"/>
      <c r="I10" s="8">
        <v>1</v>
      </c>
      <c r="J10" s="8"/>
      <c r="K10" s="8"/>
      <c r="L10" s="8">
        <v>1</v>
      </c>
      <c r="M10" s="8">
        <v>1</v>
      </c>
      <c r="N10" s="8"/>
      <c r="O10" s="8"/>
      <c r="P10" s="32">
        <f t="shared" ref="P10:P36" si="0">COUNTIF(C10:O10,"1")</f>
        <v>6</v>
      </c>
      <c r="Q10" s="33">
        <f>P10/$W$6</f>
        <v>0.46153846153846156</v>
      </c>
      <c r="R10" s="35">
        <v>3</v>
      </c>
      <c r="S10" s="35">
        <v>4</v>
      </c>
      <c r="T10" s="60" t="str">
        <f>IF(R10=S10,"подтвердил",IF(R10&gt;S10,"повысил","понизил"))</f>
        <v>понизил</v>
      </c>
      <c r="U10" s="44">
        <f t="shared" ref="U10:U36" si="1">R10-S10</f>
        <v>-1</v>
      </c>
      <c r="V10" s="43"/>
      <c r="W10" s="19" t="e">
        <f>#REF!</f>
        <v>#REF!</v>
      </c>
      <c r="X10" s="20">
        <f t="shared" ref="X10:X35" si="2">Q11</f>
        <v>7.6923076923076927E-2</v>
      </c>
      <c r="Y10" s="19"/>
      <c r="Z10" s="19"/>
      <c r="AA10" s="34"/>
      <c r="AB10" s="34"/>
      <c r="AC10" s="34"/>
      <c r="AD10" s="34"/>
      <c r="AE10" s="34"/>
      <c r="AF10" s="34"/>
    </row>
    <row r="11" spans="2:32" ht="31.5" x14ac:dyDescent="0.25">
      <c r="B11" s="47">
        <v>90100</v>
      </c>
      <c r="C11" s="8"/>
      <c r="D11" s="8"/>
      <c r="E11" s="8"/>
      <c r="F11" s="8"/>
      <c r="G11" s="8"/>
      <c r="H11" s="8"/>
      <c r="I11" s="8"/>
      <c r="J11" s="8"/>
      <c r="K11" s="8"/>
      <c r="L11" s="8">
        <v>1</v>
      </c>
      <c r="M11" s="8"/>
      <c r="N11" s="8"/>
      <c r="O11" s="8"/>
      <c r="P11" s="32">
        <f t="shared" si="0"/>
        <v>1</v>
      </c>
      <c r="Q11" s="33">
        <f t="shared" ref="Q11:Q36" si="3">P11/$W$6</f>
        <v>7.6923076923076927E-2</v>
      </c>
      <c r="R11" s="35">
        <v>2</v>
      </c>
      <c r="S11" s="35">
        <v>3</v>
      </c>
      <c r="T11" s="60" t="str">
        <f t="shared" ref="T11:T36" si="4">IF(R11=S11,"подтвердил",IF(R11&gt;S11,"повысил","понизил"))</f>
        <v>понизил</v>
      </c>
      <c r="U11" s="44">
        <f t="shared" si="1"/>
        <v>-1</v>
      </c>
      <c r="V11" s="43"/>
      <c r="W11" s="19" t="e">
        <f>#REF!</f>
        <v>#REF!</v>
      </c>
      <c r="X11" s="20">
        <f t="shared" si="2"/>
        <v>0.38461538461538464</v>
      </c>
      <c r="Y11" s="19"/>
      <c r="Z11" s="19"/>
      <c r="AA11" s="34"/>
      <c r="AB11" s="34"/>
      <c r="AC11" s="34"/>
      <c r="AD11" s="34"/>
      <c r="AE11" s="34"/>
      <c r="AF11" s="34"/>
    </row>
    <row r="12" spans="2:32" ht="31.5" x14ac:dyDescent="0.25">
      <c r="B12" s="47">
        <v>90101</v>
      </c>
      <c r="C12" s="8"/>
      <c r="D12" s="8">
        <v>1</v>
      </c>
      <c r="E12" s="8"/>
      <c r="F12" s="8"/>
      <c r="G12" s="8"/>
      <c r="H12" s="8"/>
      <c r="I12" s="8"/>
      <c r="J12" s="8">
        <v>1</v>
      </c>
      <c r="K12" s="8">
        <v>1</v>
      </c>
      <c r="L12" s="8">
        <v>1</v>
      </c>
      <c r="M12" s="8">
        <v>1</v>
      </c>
      <c r="N12" s="8"/>
      <c r="O12" s="8"/>
      <c r="P12" s="32">
        <f t="shared" si="0"/>
        <v>5</v>
      </c>
      <c r="Q12" s="33">
        <f t="shared" si="3"/>
        <v>0.38461538461538464</v>
      </c>
      <c r="R12" s="35">
        <v>2</v>
      </c>
      <c r="S12" s="35">
        <v>5</v>
      </c>
      <c r="T12" s="60" t="str">
        <f t="shared" si="4"/>
        <v>понизил</v>
      </c>
      <c r="U12" s="44">
        <f t="shared" si="1"/>
        <v>-3</v>
      </c>
      <c r="V12" s="43"/>
      <c r="W12" s="19" t="e">
        <f>#REF!</f>
        <v>#REF!</v>
      </c>
      <c r="X12" s="20">
        <f t="shared" si="2"/>
        <v>0.69230769230769229</v>
      </c>
      <c r="Y12" s="19"/>
      <c r="Z12" s="19"/>
      <c r="AA12" s="34"/>
      <c r="AB12" s="34"/>
      <c r="AC12" s="34"/>
      <c r="AD12" s="34"/>
      <c r="AE12" s="34"/>
      <c r="AF12" s="34"/>
    </row>
    <row r="13" spans="2:32" ht="47.25" x14ac:dyDescent="0.25">
      <c r="B13" s="47">
        <v>90102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/>
      <c r="L13" s="8">
        <v>1</v>
      </c>
      <c r="M13" s="8"/>
      <c r="N13" s="8"/>
      <c r="O13" s="8"/>
      <c r="P13" s="32">
        <f t="shared" si="0"/>
        <v>9</v>
      </c>
      <c r="Q13" s="33">
        <f t="shared" si="3"/>
        <v>0.69230769230769229</v>
      </c>
      <c r="R13" s="35">
        <v>3</v>
      </c>
      <c r="S13" s="35">
        <v>3</v>
      </c>
      <c r="T13" s="60" t="str">
        <f t="shared" si="4"/>
        <v>подтвердил</v>
      </c>
      <c r="U13" s="44">
        <f t="shared" si="1"/>
        <v>0</v>
      </c>
      <c r="V13" s="43"/>
      <c r="W13" s="19" t="e">
        <f>#REF!</f>
        <v>#REF!</v>
      </c>
      <c r="X13" s="20">
        <f t="shared" si="2"/>
        <v>0.23076923076923078</v>
      </c>
      <c r="Y13" s="19"/>
      <c r="Z13" s="19"/>
      <c r="AA13" s="34"/>
      <c r="AB13" s="34"/>
      <c r="AC13" s="34"/>
      <c r="AD13" s="34"/>
      <c r="AE13" s="34"/>
      <c r="AF13" s="34"/>
    </row>
    <row r="14" spans="2:32" ht="31.5" x14ac:dyDescent="0.25">
      <c r="B14" s="47">
        <v>90103</v>
      </c>
      <c r="C14" s="8">
        <v>1</v>
      </c>
      <c r="D14" s="8"/>
      <c r="E14" s="8">
        <v>1</v>
      </c>
      <c r="F14" s="8"/>
      <c r="G14" s="8"/>
      <c r="H14" s="8"/>
      <c r="I14" s="8"/>
      <c r="J14" s="8"/>
      <c r="K14" s="8">
        <v>1</v>
      </c>
      <c r="L14" s="8"/>
      <c r="M14" s="8"/>
      <c r="N14" s="8"/>
      <c r="O14" s="8"/>
      <c r="P14" s="32">
        <f t="shared" si="0"/>
        <v>3</v>
      </c>
      <c r="Q14" s="33">
        <f t="shared" si="3"/>
        <v>0.23076923076923078</v>
      </c>
      <c r="R14" s="35">
        <v>2</v>
      </c>
      <c r="S14" s="35">
        <v>3</v>
      </c>
      <c r="T14" s="60" t="str">
        <f t="shared" si="4"/>
        <v>понизил</v>
      </c>
      <c r="U14" s="44">
        <f t="shared" si="1"/>
        <v>-1</v>
      </c>
      <c r="V14" s="43"/>
      <c r="W14" s="19" t="e">
        <f>#REF!</f>
        <v>#REF!</v>
      </c>
      <c r="X14" s="20">
        <f t="shared" si="2"/>
        <v>0.46153846153846156</v>
      </c>
      <c r="Y14" s="19"/>
      <c r="Z14" s="19"/>
      <c r="AA14" s="34"/>
      <c r="AB14" s="34"/>
      <c r="AC14" s="34"/>
      <c r="AD14" s="34"/>
      <c r="AE14" s="34"/>
      <c r="AF14" s="34"/>
    </row>
    <row r="15" spans="2:32" ht="31.5" x14ac:dyDescent="0.25">
      <c r="B15" s="47">
        <v>90104</v>
      </c>
      <c r="C15" s="8"/>
      <c r="D15" s="8">
        <v>1</v>
      </c>
      <c r="E15" s="8">
        <v>1</v>
      </c>
      <c r="F15" s="8"/>
      <c r="G15" s="8">
        <v>1</v>
      </c>
      <c r="H15" s="8"/>
      <c r="I15" s="8">
        <v>1</v>
      </c>
      <c r="J15" s="8"/>
      <c r="K15" s="8"/>
      <c r="L15" s="8">
        <v>1</v>
      </c>
      <c r="M15" s="8">
        <v>1</v>
      </c>
      <c r="N15" s="8"/>
      <c r="O15" s="8"/>
      <c r="P15" s="32">
        <f t="shared" si="0"/>
        <v>6</v>
      </c>
      <c r="Q15" s="33">
        <f t="shared" si="3"/>
        <v>0.46153846153846156</v>
      </c>
      <c r="R15" s="35">
        <v>3</v>
      </c>
      <c r="S15" s="35">
        <v>4</v>
      </c>
      <c r="T15" s="60" t="str">
        <f t="shared" si="4"/>
        <v>понизил</v>
      </c>
      <c r="U15" s="44">
        <f t="shared" si="1"/>
        <v>-1</v>
      </c>
      <c r="V15" s="43"/>
      <c r="W15" s="19" t="e">
        <f>#REF!</f>
        <v>#REF!</v>
      </c>
      <c r="X15" s="20">
        <f t="shared" si="2"/>
        <v>0.61538461538461542</v>
      </c>
      <c r="Y15" s="19"/>
      <c r="Z15" s="19"/>
      <c r="AA15" s="34"/>
      <c r="AB15" s="34"/>
      <c r="AC15" s="34"/>
      <c r="AD15" s="34"/>
      <c r="AE15" s="34"/>
      <c r="AF15" s="34"/>
    </row>
    <row r="16" spans="2:32" ht="31.5" x14ac:dyDescent="0.25">
      <c r="B16" s="47">
        <v>90105</v>
      </c>
      <c r="C16" s="8">
        <v>1</v>
      </c>
      <c r="D16" s="8"/>
      <c r="E16" s="8">
        <v>1</v>
      </c>
      <c r="F16" s="8">
        <v>1</v>
      </c>
      <c r="G16" s="8"/>
      <c r="H16" s="8"/>
      <c r="I16" s="8">
        <v>1</v>
      </c>
      <c r="J16" s="8">
        <v>1</v>
      </c>
      <c r="K16" s="8"/>
      <c r="L16" s="8">
        <v>1</v>
      </c>
      <c r="M16" s="8">
        <v>1</v>
      </c>
      <c r="N16" s="8"/>
      <c r="O16" s="8">
        <v>1</v>
      </c>
      <c r="P16" s="32">
        <f t="shared" si="0"/>
        <v>8</v>
      </c>
      <c r="Q16" s="33">
        <f t="shared" si="3"/>
        <v>0.61538461538461542</v>
      </c>
      <c r="R16" s="35">
        <v>3</v>
      </c>
      <c r="S16" s="35">
        <v>5</v>
      </c>
      <c r="T16" s="60" t="str">
        <f t="shared" si="4"/>
        <v>понизил</v>
      </c>
      <c r="U16" s="44">
        <f t="shared" si="1"/>
        <v>-2</v>
      </c>
      <c r="V16" s="43"/>
      <c r="W16" s="19" t="e">
        <f>#REF!</f>
        <v>#REF!</v>
      </c>
      <c r="X16" s="20">
        <f t="shared" si="2"/>
        <v>0.30769230769230771</v>
      </c>
      <c r="Y16" s="19"/>
      <c r="Z16" s="19"/>
      <c r="AA16" s="34"/>
      <c r="AB16" s="34"/>
      <c r="AC16" s="34"/>
      <c r="AD16" s="34"/>
      <c r="AE16" s="34"/>
      <c r="AF16" s="34"/>
    </row>
    <row r="17" spans="2:32" ht="31.5" x14ac:dyDescent="0.25">
      <c r="B17" s="47">
        <v>90107</v>
      </c>
      <c r="C17" s="8"/>
      <c r="D17" s="8">
        <v>1</v>
      </c>
      <c r="E17" s="8"/>
      <c r="F17" s="8">
        <v>1</v>
      </c>
      <c r="G17" s="8"/>
      <c r="H17" s="8"/>
      <c r="I17" s="8">
        <v>1</v>
      </c>
      <c r="J17" s="8"/>
      <c r="K17" s="8"/>
      <c r="L17" s="8">
        <v>1</v>
      </c>
      <c r="M17" s="8"/>
      <c r="N17" s="8"/>
      <c r="O17" s="8"/>
      <c r="P17" s="32">
        <f t="shared" si="0"/>
        <v>4</v>
      </c>
      <c r="Q17" s="33">
        <f t="shared" si="3"/>
        <v>0.30769230769230771</v>
      </c>
      <c r="R17" s="35">
        <v>2</v>
      </c>
      <c r="S17" s="35">
        <v>4</v>
      </c>
      <c r="T17" s="60" t="str">
        <f t="shared" si="4"/>
        <v>понизил</v>
      </c>
      <c r="U17" s="44">
        <f t="shared" si="1"/>
        <v>-2</v>
      </c>
      <c r="V17" s="43"/>
      <c r="W17" s="19" t="e">
        <f>#REF!</f>
        <v>#REF!</v>
      </c>
      <c r="X17" s="20">
        <f t="shared" si="2"/>
        <v>0.69230769230769229</v>
      </c>
      <c r="Y17" s="19"/>
      <c r="Z17" s="19"/>
      <c r="AA17" s="34"/>
      <c r="AB17" s="34"/>
      <c r="AC17" s="34"/>
      <c r="AD17" s="34"/>
      <c r="AE17" s="34"/>
      <c r="AF17" s="34"/>
    </row>
    <row r="18" spans="2:32" ht="47.25" x14ac:dyDescent="0.25">
      <c r="B18" s="47">
        <v>90108</v>
      </c>
      <c r="C18" s="8">
        <v>1</v>
      </c>
      <c r="D18" s="8">
        <v>1</v>
      </c>
      <c r="E18" s="8">
        <v>1</v>
      </c>
      <c r="F18" s="8"/>
      <c r="G18" s="8">
        <v>1</v>
      </c>
      <c r="H18" s="8"/>
      <c r="I18" s="8">
        <v>1</v>
      </c>
      <c r="J18" s="8">
        <v>1</v>
      </c>
      <c r="K18" s="8">
        <v>1</v>
      </c>
      <c r="L18" s="8"/>
      <c r="M18" s="8">
        <v>1</v>
      </c>
      <c r="N18" s="8">
        <v>1</v>
      </c>
      <c r="O18" s="8"/>
      <c r="P18" s="32">
        <f t="shared" si="0"/>
        <v>9</v>
      </c>
      <c r="Q18" s="33">
        <f t="shared" si="3"/>
        <v>0.69230769230769229</v>
      </c>
      <c r="R18" s="35">
        <v>4</v>
      </c>
      <c r="S18" s="35">
        <v>4</v>
      </c>
      <c r="T18" s="60" t="str">
        <f t="shared" si="4"/>
        <v>подтвердил</v>
      </c>
      <c r="U18" s="44">
        <f t="shared" si="1"/>
        <v>0</v>
      </c>
      <c r="V18" s="43"/>
      <c r="W18" s="19" t="e">
        <f>#REF!</f>
        <v>#REF!</v>
      </c>
      <c r="X18" s="20">
        <f t="shared" si="2"/>
        <v>0.30769230769230771</v>
      </c>
      <c r="Y18" s="19"/>
      <c r="Z18" s="19"/>
      <c r="AA18" s="34"/>
      <c r="AB18" s="34"/>
      <c r="AC18" s="34"/>
      <c r="AD18" s="34"/>
      <c r="AE18" s="34"/>
      <c r="AF18" s="34"/>
    </row>
    <row r="19" spans="2:32" ht="31.5" x14ac:dyDescent="0.25">
      <c r="B19" s="47">
        <v>90109</v>
      </c>
      <c r="C19" s="8">
        <v>1</v>
      </c>
      <c r="D19" s="8">
        <v>1</v>
      </c>
      <c r="E19" s="8">
        <v>1</v>
      </c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32">
        <f t="shared" si="0"/>
        <v>4</v>
      </c>
      <c r="Q19" s="33">
        <f t="shared" si="3"/>
        <v>0.30769230769230771</v>
      </c>
      <c r="R19" s="35">
        <v>2</v>
      </c>
      <c r="S19" s="35">
        <v>3</v>
      </c>
      <c r="T19" s="60" t="str">
        <f t="shared" si="4"/>
        <v>понизил</v>
      </c>
      <c r="U19" s="44">
        <f t="shared" si="1"/>
        <v>-1</v>
      </c>
      <c r="V19" s="43"/>
      <c r="W19" s="19" t="e">
        <f>#REF!</f>
        <v>#REF!</v>
      </c>
      <c r="X19" s="20">
        <f t="shared" si="2"/>
        <v>0.38461538461538464</v>
      </c>
      <c r="Y19" s="19"/>
      <c r="Z19" s="19"/>
      <c r="AA19" s="34"/>
      <c r="AB19" s="34"/>
      <c r="AC19" s="34"/>
      <c r="AD19" s="34"/>
      <c r="AE19" s="34"/>
      <c r="AF19" s="34"/>
    </row>
    <row r="20" spans="2:32" ht="31.5" x14ac:dyDescent="0.25">
      <c r="B20" s="47">
        <v>90110</v>
      </c>
      <c r="C20" s="8"/>
      <c r="D20" s="8">
        <v>1</v>
      </c>
      <c r="E20" s="8"/>
      <c r="F20" s="8"/>
      <c r="G20" s="8"/>
      <c r="H20" s="8"/>
      <c r="I20" s="8"/>
      <c r="J20" s="8">
        <v>1</v>
      </c>
      <c r="K20" s="8">
        <v>1</v>
      </c>
      <c r="L20" s="8">
        <v>1</v>
      </c>
      <c r="M20" s="8">
        <v>1</v>
      </c>
      <c r="N20" s="8"/>
      <c r="O20" s="8"/>
      <c r="P20" s="32">
        <f t="shared" si="0"/>
        <v>5</v>
      </c>
      <c r="Q20" s="33">
        <f t="shared" si="3"/>
        <v>0.38461538461538464</v>
      </c>
      <c r="R20" s="35">
        <v>2</v>
      </c>
      <c r="S20" s="35">
        <v>4</v>
      </c>
      <c r="T20" s="60" t="str">
        <f t="shared" si="4"/>
        <v>понизил</v>
      </c>
      <c r="U20" s="44">
        <f t="shared" si="1"/>
        <v>-2</v>
      </c>
      <c r="V20" s="43"/>
      <c r="W20" s="19" t="e">
        <f>#REF!</f>
        <v>#REF!</v>
      </c>
      <c r="X20" s="20">
        <f t="shared" si="2"/>
        <v>0.23076923076923078</v>
      </c>
      <c r="Y20" s="19"/>
      <c r="Z20" s="19"/>
      <c r="AA20" s="34"/>
      <c r="AB20" s="34"/>
      <c r="AC20" s="34"/>
      <c r="AD20" s="34"/>
      <c r="AE20" s="34"/>
      <c r="AF20" s="34"/>
    </row>
    <row r="21" spans="2:32" ht="31.5" x14ac:dyDescent="0.25">
      <c r="B21" s="47">
        <v>90111</v>
      </c>
      <c r="C21" s="8">
        <v>1</v>
      </c>
      <c r="D21" s="8">
        <v>1</v>
      </c>
      <c r="E21" s="8"/>
      <c r="F21" s="8"/>
      <c r="G21" s="8"/>
      <c r="H21" s="8"/>
      <c r="I21" s="8"/>
      <c r="J21" s="8"/>
      <c r="K21" s="8"/>
      <c r="L21" s="8">
        <v>1</v>
      </c>
      <c r="M21" s="8"/>
      <c r="N21" s="8"/>
      <c r="O21" s="8"/>
      <c r="P21" s="32">
        <f t="shared" si="0"/>
        <v>3</v>
      </c>
      <c r="Q21" s="33">
        <f t="shared" si="3"/>
        <v>0.23076923076923078</v>
      </c>
      <c r="R21" s="35">
        <v>2</v>
      </c>
      <c r="S21" s="35">
        <v>4</v>
      </c>
      <c r="T21" s="60" t="str">
        <f t="shared" si="4"/>
        <v>понизил</v>
      </c>
      <c r="U21" s="44">
        <f t="shared" si="1"/>
        <v>-2</v>
      </c>
      <c r="V21" s="43"/>
      <c r="W21" s="19" t="e">
        <f>#REF!</f>
        <v>#REF!</v>
      </c>
      <c r="X21" s="20">
        <f t="shared" si="2"/>
        <v>0.46153846153846156</v>
      </c>
      <c r="Y21" s="19"/>
      <c r="Z21" s="19"/>
      <c r="AA21" s="34"/>
      <c r="AB21" s="34"/>
      <c r="AC21" s="34"/>
      <c r="AD21" s="34"/>
      <c r="AE21" s="34"/>
      <c r="AF21" s="34"/>
    </row>
    <row r="22" spans="2:32" ht="31.5" x14ac:dyDescent="0.25">
      <c r="B22" s="47">
        <v>90112</v>
      </c>
      <c r="C22" s="8">
        <v>1</v>
      </c>
      <c r="D22" s="8"/>
      <c r="E22" s="8">
        <v>1</v>
      </c>
      <c r="F22" s="8"/>
      <c r="G22" s="8">
        <v>1</v>
      </c>
      <c r="H22" s="8"/>
      <c r="I22" s="8"/>
      <c r="J22" s="8">
        <v>1</v>
      </c>
      <c r="K22" s="8"/>
      <c r="L22" s="8">
        <v>1</v>
      </c>
      <c r="M22" s="8">
        <v>1</v>
      </c>
      <c r="N22" s="8"/>
      <c r="O22" s="8"/>
      <c r="P22" s="32">
        <f t="shared" si="0"/>
        <v>6</v>
      </c>
      <c r="Q22" s="33">
        <f t="shared" si="3"/>
        <v>0.46153846153846156</v>
      </c>
      <c r="R22" s="35">
        <v>3</v>
      </c>
      <c r="S22" s="35">
        <v>4</v>
      </c>
      <c r="T22" s="60" t="str">
        <f t="shared" si="4"/>
        <v>понизил</v>
      </c>
      <c r="U22" s="44">
        <f t="shared" si="1"/>
        <v>-1</v>
      </c>
      <c r="V22" s="43"/>
      <c r="W22" s="19" t="e">
        <f>#REF!</f>
        <v>#REF!</v>
      </c>
      <c r="X22" s="20">
        <f t="shared" si="2"/>
        <v>0.38461538461538464</v>
      </c>
      <c r="Y22" s="19"/>
      <c r="Z22" s="19"/>
      <c r="AA22" s="34"/>
      <c r="AB22" s="34"/>
      <c r="AC22" s="34"/>
      <c r="AD22" s="34"/>
      <c r="AE22" s="34"/>
      <c r="AF22" s="34"/>
    </row>
    <row r="23" spans="2:32" ht="31.5" x14ac:dyDescent="0.25">
      <c r="B23" s="47">
        <v>90113</v>
      </c>
      <c r="C23" s="8">
        <v>1</v>
      </c>
      <c r="D23" s="8"/>
      <c r="E23" s="8">
        <v>1</v>
      </c>
      <c r="F23" s="8"/>
      <c r="G23" s="8"/>
      <c r="H23" s="8"/>
      <c r="I23" s="8"/>
      <c r="J23" s="8">
        <v>1</v>
      </c>
      <c r="K23" s="8"/>
      <c r="L23" s="8">
        <v>1</v>
      </c>
      <c r="M23" s="8">
        <v>1</v>
      </c>
      <c r="N23" s="8"/>
      <c r="O23" s="8"/>
      <c r="P23" s="32">
        <f t="shared" si="0"/>
        <v>5</v>
      </c>
      <c r="Q23" s="33">
        <f t="shared" si="3"/>
        <v>0.38461538461538464</v>
      </c>
      <c r="R23" s="35">
        <v>2</v>
      </c>
      <c r="S23" s="35">
        <v>3</v>
      </c>
      <c r="T23" s="60" t="str">
        <f t="shared" si="4"/>
        <v>понизил</v>
      </c>
      <c r="U23" s="44">
        <f t="shared" si="1"/>
        <v>-1</v>
      </c>
      <c r="V23" s="43"/>
      <c r="W23" s="19" t="e">
        <f>#REF!</f>
        <v>#REF!</v>
      </c>
      <c r="X23" s="20">
        <f t="shared" si="2"/>
        <v>0.46153846153846156</v>
      </c>
      <c r="Y23" s="19"/>
      <c r="Z23" s="19"/>
      <c r="AA23" s="34"/>
      <c r="AB23" s="34"/>
      <c r="AC23" s="34"/>
      <c r="AD23" s="34"/>
      <c r="AE23" s="34"/>
      <c r="AF23" s="34"/>
    </row>
    <row r="24" spans="2:32" ht="47.25" x14ac:dyDescent="0.25">
      <c r="B24" s="47">
        <v>90114</v>
      </c>
      <c r="C24" s="8"/>
      <c r="D24" s="8">
        <v>1</v>
      </c>
      <c r="E24" s="8">
        <v>1</v>
      </c>
      <c r="F24" s="8">
        <v>1</v>
      </c>
      <c r="G24" s="8">
        <v>1</v>
      </c>
      <c r="H24" s="8"/>
      <c r="I24" s="8"/>
      <c r="J24" s="8">
        <v>1</v>
      </c>
      <c r="K24" s="8"/>
      <c r="L24" s="8">
        <v>1</v>
      </c>
      <c r="M24" s="8"/>
      <c r="N24" s="8"/>
      <c r="O24" s="8"/>
      <c r="P24" s="32">
        <f t="shared" si="0"/>
        <v>6</v>
      </c>
      <c r="Q24" s="33">
        <f t="shared" si="3"/>
        <v>0.46153846153846156</v>
      </c>
      <c r="R24" s="35">
        <v>3</v>
      </c>
      <c r="S24" s="35">
        <v>3</v>
      </c>
      <c r="T24" s="60" t="str">
        <f t="shared" si="4"/>
        <v>подтвердил</v>
      </c>
      <c r="U24" s="44">
        <f t="shared" si="1"/>
        <v>0</v>
      </c>
      <c r="V24" s="43"/>
      <c r="W24" s="19" t="e">
        <f>#REF!</f>
        <v>#REF!</v>
      </c>
      <c r="X24" s="20">
        <f t="shared" si="2"/>
        <v>0.23076923076923078</v>
      </c>
      <c r="Y24" s="19"/>
      <c r="Z24" s="19"/>
      <c r="AA24" s="34"/>
      <c r="AB24" s="34"/>
      <c r="AC24" s="34"/>
      <c r="AD24" s="34"/>
      <c r="AE24" s="34"/>
      <c r="AF24" s="34"/>
    </row>
    <row r="25" spans="2:32" ht="31.5" x14ac:dyDescent="0.25">
      <c r="B25" s="47">
        <v>90115</v>
      </c>
      <c r="C25" s="8">
        <v>1</v>
      </c>
      <c r="D25" s="8"/>
      <c r="E25" s="8">
        <v>1</v>
      </c>
      <c r="F25" s="8">
        <v>1</v>
      </c>
      <c r="G25" s="8"/>
      <c r="H25" s="8"/>
      <c r="I25" s="8"/>
      <c r="J25" s="8"/>
      <c r="K25" s="8"/>
      <c r="L25" s="8"/>
      <c r="M25" s="8"/>
      <c r="N25" s="8"/>
      <c r="O25" s="8"/>
      <c r="P25" s="32">
        <f t="shared" si="0"/>
        <v>3</v>
      </c>
      <c r="Q25" s="33">
        <f t="shared" si="3"/>
        <v>0.23076923076923078</v>
      </c>
      <c r="R25" s="35">
        <v>2</v>
      </c>
      <c r="S25" s="35">
        <v>4</v>
      </c>
      <c r="T25" s="60" t="str">
        <f t="shared" si="4"/>
        <v>понизил</v>
      </c>
      <c r="U25" s="44">
        <f t="shared" si="1"/>
        <v>-2</v>
      </c>
      <c r="V25" s="43"/>
      <c r="W25" s="19" t="e">
        <f>#REF!</f>
        <v>#REF!</v>
      </c>
      <c r="X25" s="20">
        <f t="shared" si="2"/>
        <v>0.30769230769230771</v>
      </c>
      <c r="Y25" s="19"/>
      <c r="Z25" s="19"/>
      <c r="AA25" s="34"/>
      <c r="AB25" s="34"/>
      <c r="AC25" s="34"/>
      <c r="AD25" s="34"/>
      <c r="AE25" s="34"/>
      <c r="AF25" s="34"/>
    </row>
    <row r="26" spans="2:32" ht="31.5" x14ac:dyDescent="0.25">
      <c r="B26" s="47">
        <v>90116</v>
      </c>
      <c r="C26" s="8"/>
      <c r="D26" s="8"/>
      <c r="E26" s="8">
        <v>1</v>
      </c>
      <c r="F26" s="8"/>
      <c r="G26" s="8"/>
      <c r="H26" s="8"/>
      <c r="I26" s="8"/>
      <c r="J26" s="8"/>
      <c r="K26" s="8">
        <v>1</v>
      </c>
      <c r="L26" s="8">
        <v>1</v>
      </c>
      <c r="M26" s="8">
        <v>1</v>
      </c>
      <c r="N26" s="8"/>
      <c r="O26" s="8"/>
      <c r="P26" s="32">
        <f t="shared" si="0"/>
        <v>4</v>
      </c>
      <c r="Q26" s="33">
        <f t="shared" si="3"/>
        <v>0.30769230769230771</v>
      </c>
      <c r="R26" s="35">
        <v>2</v>
      </c>
      <c r="S26" s="35">
        <v>4</v>
      </c>
      <c r="T26" s="60" t="str">
        <f t="shared" si="4"/>
        <v>понизил</v>
      </c>
      <c r="U26" s="44">
        <f t="shared" si="1"/>
        <v>-2</v>
      </c>
      <c r="V26" s="43"/>
      <c r="W26" s="19" t="e">
        <f>#REF!</f>
        <v>#REF!</v>
      </c>
      <c r="X26" s="20">
        <f t="shared" si="2"/>
        <v>0.61538461538461542</v>
      </c>
      <c r="Y26" s="19"/>
      <c r="Z26" s="19"/>
      <c r="AA26" s="34"/>
      <c r="AB26" s="34"/>
      <c r="AC26" s="34"/>
      <c r="AD26" s="34"/>
      <c r="AE26" s="34"/>
      <c r="AF26" s="34"/>
    </row>
    <row r="27" spans="2:32" ht="47.25" x14ac:dyDescent="0.25">
      <c r="B27" s="47">
        <v>90117</v>
      </c>
      <c r="C27" s="8"/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/>
      <c r="L27" s="8">
        <v>1</v>
      </c>
      <c r="M27" s="8"/>
      <c r="N27" s="8"/>
      <c r="O27" s="8"/>
      <c r="P27" s="32">
        <f t="shared" si="0"/>
        <v>8</v>
      </c>
      <c r="Q27" s="33">
        <f t="shared" si="3"/>
        <v>0.61538461538461542</v>
      </c>
      <c r="R27" s="35">
        <v>3</v>
      </c>
      <c r="S27" s="35">
        <v>3</v>
      </c>
      <c r="T27" s="60" t="str">
        <f t="shared" si="4"/>
        <v>подтвердил</v>
      </c>
      <c r="U27" s="44">
        <f t="shared" si="1"/>
        <v>0</v>
      </c>
      <c r="V27" s="43"/>
      <c r="W27" s="19" t="e">
        <f>#REF!</f>
        <v>#REF!</v>
      </c>
      <c r="X27" s="20">
        <f t="shared" si="2"/>
        <v>0.69230769230769229</v>
      </c>
      <c r="Y27" s="19"/>
      <c r="Z27" s="19"/>
      <c r="AA27" s="34"/>
      <c r="AB27" s="34"/>
      <c r="AC27" s="34"/>
      <c r="AD27" s="34"/>
      <c r="AE27" s="34"/>
      <c r="AF27" s="34"/>
    </row>
    <row r="28" spans="2:32" ht="47.25" x14ac:dyDescent="0.25">
      <c r="B28" s="47">
        <v>90118</v>
      </c>
      <c r="C28" s="8">
        <v>1</v>
      </c>
      <c r="D28" s="8">
        <v>1</v>
      </c>
      <c r="E28" s="8">
        <v>1</v>
      </c>
      <c r="F28" s="8"/>
      <c r="G28" s="8">
        <v>1</v>
      </c>
      <c r="H28" s="8"/>
      <c r="I28" s="8">
        <v>1</v>
      </c>
      <c r="J28" s="8">
        <v>1</v>
      </c>
      <c r="K28" s="8">
        <v>1</v>
      </c>
      <c r="L28" s="8"/>
      <c r="M28" s="8">
        <v>1</v>
      </c>
      <c r="N28" s="8">
        <v>1</v>
      </c>
      <c r="O28" s="8"/>
      <c r="P28" s="32">
        <f t="shared" si="0"/>
        <v>9</v>
      </c>
      <c r="Q28" s="33">
        <f t="shared" si="3"/>
        <v>0.69230769230769229</v>
      </c>
      <c r="R28" s="35">
        <v>4</v>
      </c>
      <c r="S28" s="35">
        <v>4</v>
      </c>
      <c r="T28" s="60" t="str">
        <f t="shared" si="4"/>
        <v>подтвердил</v>
      </c>
      <c r="U28" s="44">
        <f t="shared" si="1"/>
        <v>0</v>
      </c>
      <c r="V28" s="43"/>
      <c r="W28" s="19" t="e">
        <f>#REF!</f>
        <v>#REF!</v>
      </c>
      <c r="X28" s="20">
        <f t="shared" si="2"/>
        <v>0.53846153846153844</v>
      </c>
      <c r="Y28" s="19"/>
      <c r="Z28" s="19"/>
      <c r="AA28" s="34"/>
      <c r="AB28" s="34"/>
      <c r="AC28" s="34"/>
      <c r="AD28" s="34"/>
      <c r="AE28" s="34"/>
      <c r="AF28" s="34"/>
    </row>
    <row r="29" spans="2:32" ht="31.5" x14ac:dyDescent="0.25">
      <c r="B29" s="47">
        <v>90119</v>
      </c>
      <c r="C29" s="8">
        <v>1</v>
      </c>
      <c r="D29" s="8">
        <v>1</v>
      </c>
      <c r="E29" s="8">
        <v>1</v>
      </c>
      <c r="F29" s="8">
        <v>1</v>
      </c>
      <c r="G29" s="8"/>
      <c r="H29" s="8"/>
      <c r="I29" s="8"/>
      <c r="J29" s="8">
        <v>1</v>
      </c>
      <c r="K29" s="8"/>
      <c r="L29" s="8"/>
      <c r="M29" s="8">
        <v>1</v>
      </c>
      <c r="N29" s="8"/>
      <c r="O29" s="8">
        <v>1</v>
      </c>
      <c r="P29" s="32">
        <f t="shared" si="0"/>
        <v>7</v>
      </c>
      <c r="Q29" s="33">
        <f t="shared" si="3"/>
        <v>0.53846153846153844</v>
      </c>
      <c r="R29" s="35">
        <v>3</v>
      </c>
      <c r="S29" s="35">
        <v>4</v>
      </c>
      <c r="T29" s="60" t="str">
        <f t="shared" si="4"/>
        <v>понизил</v>
      </c>
      <c r="U29" s="44">
        <f t="shared" si="1"/>
        <v>-1</v>
      </c>
      <c r="V29" s="43"/>
      <c r="W29" s="19" t="e">
        <f>#REF!</f>
        <v>#REF!</v>
      </c>
      <c r="X29" s="20">
        <f t="shared" si="2"/>
        <v>0.61538461538461542</v>
      </c>
      <c r="Y29" s="19"/>
      <c r="Z29" s="19"/>
      <c r="AA29" s="34"/>
      <c r="AB29" s="34"/>
      <c r="AC29" s="34"/>
      <c r="AD29" s="34"/>
      <c r="AE29" s="34"/>
      <c r="AF29" s="34"/>
    </row>
    <row r="30" spans="2:32" ht="31.5" x14ac:dyDescent="0.25">
      <c r="B30" s="47">
        <v>90121</v>
      </c>
      <c r="C30" s="8">
        <v>1</v>
      </c>
      <c r="D30" s="8"/>
      <c r="E30" s="8">
        <v>1</v>
      </c>
      <c r="F30" s="8"/>
      <c r="G30" s="8">
        <v>1</v>
      </c>
      <c r="H30" s="8"/>
      <c r="I30" s="8">
        <v>1</v>
      </c>
      <c r="J30" s="8"/>
      <c r="K30" s="8"/>
      <c r="L30" s="8">
        <v>1</v>
      </c>
      <c r="M30" s="8">
        <v>1</v>
      </c>
      <c r="N30" s="8">
        <v>1</v>
      </c>
      <c r="O30" s="8">
        <v>1</v>
      </c>
      <c r="P30" s="32">
        <f t="shared" si="0"/>
        <v>8</v>
      </c>
      <c r="Q30" s="33">
        <f t="shared" si="3"/>
        <v>0.61538461538461542</v>
      </c>
      <c r="R30" s="35">
        <v>4</v>
      </c>
      <c r="S30" s="35">
        <v>5</v>
      </c>
      <c r="T30" s="60" t="str">
        <f t="shared" si="4"/>
        <v>понизил</v>
      </c>
      <c r="U30" s="44">
        <f t="shared" si="1"/>
        <v>-1</v>
      </c>
      <c r="V30" s="43"/>
      <c r="W30" s="19" t="e">
        <f>#REF!</f>
        <v>#REF!</v>
      </c>
      <c r="X30" s="20">
        <f t="shared" si="2"/>
        <v>0.53846153846153844</v>
      </c>
      <c r="Y30" s="19"/>
      <c r="Z30" s="19"/>
      <c r="AA30" s="34"/>
      <c r="AB30" s="34"/>
      <c r="AC30" s="34"/>
      <c r="AD30" s="34"/>
      <c r="AE30" s="34"/>
      <c r="AF30" s="34"/>
    </row>
    <row r="31" spans="2:32" ht="31.5" x14ac:dyDescent="0.25">
      <c r="B31" s="47">
        <v>90122</v>
      </c>
      <c r="C31" s="8"/>
      <c r="D31" s="8">
        <v>1</v>
      </c>
      <c r="E31" s="8"/>
      <c r="F31" s="8"/>
      <c r="G31" s="8"/>
      <c r="H31" s="8"/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/>
      <c r="O31" s="8">
        <v>1</v>
      </c>
      <c r="P31" s="32">
        <f t="shared" si="0"/>
        <v>7</v>
      </c>
      <c r="Q31" s="33">
        <f t="shared" si="3"/>
        <v>0.53846153846153844</v>
      </c>
      <c r="R31" s="35">
        <v>3</v>
      </c>
      <c r="S31" s="35">
        <v>5</v>
      </c>
      <c r="T31" s="60" t="str">
        <f t="shared" si="4"/>
        <v>понизил</v>
      </c>
      <c r="U31" s="44">
        <f t="shared" si="1"/>
        <v>-2</v>
      </c>
      <c r="V31" s="43"/>
      <c r="W31" s="19" t="e">
        <f>#REF!</f>
        <v>#REF!</v>
      </c>
      <c r="X31" s="20">
        <f t="shared" si="2"/>
        <v>0.53846153846153844</v>
      </c>
      <c r="Y31" s="19"/>
      <c r="Z31" s="19"/>
      <c r="AA31" s="34"/>
      <c r="AB31" s="34"/>
      <c r="AC31" s="34"/>
      <c r="AD31" s="34"/>
      <c r="AE31" s="34"/>
      <c r="AF31" s="34"/>
    </row>
    <row r="32" spans="2:32" ht="31.5" x14ac:dyDescent="0.25">
      <c r="B32" s="47">
        <v>90126</v>
      </c>
      <c r="C32" s="8">
        <v>1</v>
      </c>
      <c r="D32" s="8">
        <v>1</v>
      </c>
      <c r="E32" s="8">
        <v>1</v>
      </c>
      <c r="F32" s="8">
        <v>1</v>
      </c>
      <c r="G32" s="8"/>
      <c r="H32" s="8"/>
      <c r="I32" s="8">
        <v>1</v>
      </c>
      <c r="J32" s="8">
        <v>1</v>
      </c>
      <c r="K32" s="8"/>
      <c r="L32" s="8">
        <v>1</v>
      </c>
      <c r="M32" s="8"/>
      <c r="N32" s="8"/>
      <c r="O32" s="8"/>
      <c r="P32" s="32">
        <f t="shared" si="0"/>
        <v>7</v>
      </c>
      <c r="Q32" s="33">
        <f t="shared" si="3"/>
        <v>0.53846153846153844</v>
      </c>
      <c r="R32" s="35">
        <v>3</v>
      </c>
      <c r="S32" s="35">
        <v>4</v>
      </c>
      <c r="T32" s="60" t="str">
        <f t="shared" si="4"/>
        <v>понизил</v>
      </c>
      <c r="U32" s="44">
        <f t="shared" si="1"/>
        <v>-1</v>
      </c>
      <c r="V32" s="43"/>
      <c r="W32" s="19" t="e">
        <f>#REF!</f>
        <v>#REF!</v>
      </c>
      <c r="X32" s="20">
        <f t="shared" si="2"/>
        <v>0.23076923076923078</v>
      </c>
      <c r="Y32" s="19"/>
      <c r="Z32" s="19"/>
      <c r="AA32" s="34"/>
      <c r="AB32" s="34"/>
      <c r="AC32" s="34"/>
      <c r="AD32" s="34"/>
      <c r="AE32" s="34"/>
      <c r="AF32" s="34"/>
    </row>
    <row r="33" spans="2:32" ht="31.5" x14ac:dyDescent="0.25">
      <c r="B33" s="47">
        <v>90127</v>
      </c>
      <c r="C33" s="8">
        <v>1</v>
      </c>
      <c r="D33" s="8">
        <v>1</v>
      </c>
      <c r="E33" s="8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32">
        <f t="shared" si="0"/>
        <v>3</v>
      </c>
      <c r="Q33" s="33">
        <f t="shared" si="3"/>
        <v>0.23076923076923078</v>
      </c>
      <c r="R33" s="35">
        <v>2</v>
      </c>
      <c r="S33" s="35">
        <v>4</v>
      </c>
      <c r="T33" s="60" t="str">
        <f t="shared" si="4"/>
        <v>понизил</v>
      </c>
      <c r="U33" s="44">
        <f t="shared" si="1"/>
        <v>-2</v>
      </c>
      <c r="V33" s="43"/>
      <c r="W33" s="19" t="e">
        <f>#REF!</f>
        <v>#REF!</v>
      </c>
      <c r="X33" s="20">
        <f t="shared" si="2"/>
        <v>0.23076923076923078</v>
      </c>
      <c r="Y33" s="19"/>
      <c r="Z33" s="19"/>
      <c r="AA33" s="34"/>
      <c r="AB33" s="34"/>
      <c r="AC33" s="34"/>
      <c r="AD33" s="34"/>
      <c r="AE33" s="34"/>
      <c r="AF33" s="34"/>
    </row>
    <row r="34" spans="2:32" ht="31.5" x14ac:dyDescent="0.25">
      <c r="B34" s="47">
        <v>90128</v>
      </c>
      <c r="C34" s="8">
        <v>1</v>
      </c>
      <c r="D34" s="8"/>
      <c r="E34" s="8">
        <v>1</v>
      </c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32">
        <f t="shared" si="0"/>
        <v>3</v>
      </c>
      <c r="Q34" s="33">
        <f t="shared" si="3"/>
        <v>0.23076923076923078</v>
      </c>
      <c r="R34" s="35">
        <v>2</v>
      </c>
      <c r="S34" s="35">
        <v>4</v>
      </c>
      <c r="T34" s="60" t="str">
        <f t="shared" si="4"/>
        <v>понизил</v>
      </c>
      <c r="U34" s="44">
        <f t="shared" si="1"/>
        <v>-2</v>
      </c>
      <c r="V34" s="43"/>
      <c r="W34" s="19" t="e">
        <f>#REF!</f>
        <v>#REF!</v>
      </c>
      <c r="X34" s="20">
        <f t="shared" si="2"/>
        <v>0.61538461538461542</v>
      </c>
      <c r="Y34" s="19"/>
      <c r="Z34" s="19"/>
      <c r="AA34" s="34"/>
      <c r="AB34" s="34"/>
      <c r="AC34" s="34"/>
      <c r="AD34" s="34"/>
      <c r="AE34" s="34"/>
      <c r="AF34" s="34"/>
    </row>
    <row r="35" spans="2:32" ht="31.5" x14ac:dyDescent="0.25">
      <c r="B35" s="47">
        <v>90129</v>
      </c>
      <c r="C35" s="8"/>
      <c r="D35" s="8">
        <v>1</v>
      </c>
      <c r="E35" s="8">
        <v>1</v>
      </c>
      <c r="F35" s="8"/>
      <c r="G35" s="8">
        <v>1</v>
      </c>
      <c r="H35" s="8"/>
      <c r="I35" s="8">
        <v>1</v>
      </c>
      <c r="J35" s="8"/>
      <c r="K35" s="8">
        <v>1</v>
      </c>
      <c r="L35" s="8">
        <v>1</v>
      </c>
      <c r="M35" s="8">
        <v>1</v>
      </c>
      <c r="N35" s="8">
        <v>1</v>
      </c>
      <c r="O35" s="8"/>
      <c r="P35" s="32">
        <f t="shared" si="0"/>
        <v>8</v>
      </c>
      <c r="Q35" s="33">
        <f t="shared" si="3"/>
        <v>0.61538461538461542</v>
      </c>
      <c r="R35" s="35">
        <v>3</v>
      </c>
      <c r="S35" s="35">
        <v>4</v>
      </c>
      <c r="T35" s="60" t="str">
        <f t="shared" si="4"/>
        <v>понизил</v>
      </c>
      <c r="U35" s="44">
        <f t="shared" si="1"/>
        <v>-1</v>
      </c>
      <c r="V35" s="43"/>
      <c r="W35" s="19" t="e">
        <f>#REF!</f>
        <v>#REF!</v>
      </c>
      <c r="X35" s="20">
        <f t="shared" si="2"/>
        <v>0.38461538461538464</v>
      </c>
      <c r="Y35" s="19"/>
      <c r="Z35" s="19"/>
      <c r="AA35" s="34"/>
      <c r="AB35" s="34"/>
      <c r="AC35" s="34"/>
      <c r="AD35" s="34"/>
      <c r="AE35" s="34"/>
      <c r="AF35" s="34"/>
    </row>
    <row r="36" spans="2:32" ht="31.5" x14ac:dyDescent="0.25">
      <c r="B36" s="47">
        <v>90130</v>
      </c>
      <c r="C36" s="8">
        <v>1</v>
      </c>
      <c r="D36" s="8">
        <v>1</v>
      </c>
      <c r="E36" s="8">
        <v>1</v>
      </c>
      <c r="F36" s="8">
        <v>1</v>
      </c>
      <c r="G36" s="8"/>
      <c r="H36" s="8"/>
      <c r="I36" s="8"/>
      <c r="J36" s="8">
        <v>1</v>
      </c>
      <c r="K36" s="8"/>
      <c r="L36" s="8"/>
      <c r="M36" s="8"/>
      <c r="N36" s="8"/>
      <c r="O36" s="8"/>
      <c r="P36" s="32">
        <f t="shared" si="0"/>
        <v>5</v>
      </c>
      <c r="Q36" s="33">
        <f t="shared" si="3"/>
        <v>0.38461538461538464</v>
      </c>
      <c r="R36" s="35">
        <v>2</v>
      </c>
      <c r="S36" s="35">
        <v>4</v>
      </c>
      <c r="T36" s="60" t="str">
        <f t="shared" si="4"/>
        <v>понизил</v>
      </c>
      <c r="U36" s="44">
        <f t="shared" si="1"/>
        <v>-2</v>
      </c>
      <c r="V36" s="43"/>
      <c r="W36" s="19" t="e">
        <f>#REF!</f>
        <v>#REF!</v>
      </c>
      <c r="X36" s="20" t="e">
        <f>#REF!</f>
        <v>#REF!</v>
      </c>
      <c r="Y36" s="19"/>
      <c r="Z36" s="19"/>
      <c r="AA36" s="34"/>
      <c r="AB36" s="34"/>
      <c r="AC36" s="34"/>
      <c r="AD36" s="34"/>
      <c r="AE36" s="34"/>
      <c r="AF36" s="34"/>
    </row>
    <row r="37" spans="2:32" ht="16.5" thickBot="1" x14ac:dyDescent="0.3">
      <c r="B37" s="63"/>
      <c r="C37" s="27">
        <f t="shared" ref="C37:O37" si="5">COUNTIF(C10:C36,"1")</f>
        <v>16</v>
      </c>
      <c r="D37" s="27">
        <f t="shared" si="5"/>
        <v>18</v>
      </c>
      <c r="E37" s="27">
        <f t="shared" si="5"/>
        <v>20</v>
      </c>
      <c r="F37" s="27">
        <f t="shared" si="5"/>
        <v>12</v>
      </c>
      <c r="G37" s="27">
        <f t="shared" si="5"/>
        <v>10</v>
      </c>
      <c r="H37" s="27">
        <f t="shared" si="5"/>
        <v>2</v>
      </c>
      <c r="I37" s="27">
        <f t="shared" si="5"/>
        <v>12</v>
      </c>
      <c r="J37" s="27">
        <f t="shared" si="5"/>
        <v>14</v>
      </c>
      <c r="K37" s="27">
        <f t="shared" si="5"/>
        <v>8</v>
      </c>
      <c r="L37" s="27">
        <f t="shared" si="5"/>
        <v>18</v>
      </c>
      <c r="M37" s="27">
        <f t="shared" si="5"/>
        <v>14</v>
      </c>
      <c r="N37" s="27">
        <f t="shared" si="5"/>
        <v>4</v>
      </c>
      <c r="O37" s="27">
        <f t="shared" si="5"/>
        <v>4</v>
      </c>
      <c r="P37" s="67"/>
      <c r="Q37" s="68"/>
      <c r="R37" s="37"/>
      <c r="S37" s="37"/>
      <c r="T37" s="36"/>
      <c r="U37" s="46"/>
      <c r="V37" s="45"/>
      <c r="W37" s="19" t="e">
        <f>#REF!</f>
        <v>#REF!</v>
      </c>
      <c r="X37" s="20" t="e">
        <f>#REF!</f>
        <v>#REF!</v>
      </c>
      <c r="Y37" s="19"/>
      <c r="Z37" s="19"/>
      <c r="AA37" s="34"/>
      <c r="AB37" s="34"/>
      <c r="AC37" s="34"/>
      <c r="AD37" s="34"/>
      <c r="AE37" s="34"/>
      <c r="AF37" s="34"/>
    </row>
    <row r="38" spans="2:32" x14ac:dyDescent="0.25">
      <c r="C38" s="28">
        <f>C37/Анализ!$I$5</f>
        <v>1.2307692307692308</v>
      </c>
      <c r="D38" s="28">
        <f>D37/Анализ!$I$5</f>
        <v>1.3846153846153846</v>
      </c>
      <c r="E38" s="28">
        <f>E37/Анализ!$I$5</f>
        <v>1.5384615384615385</v>
      </c>
      <c r="F38" s="28">
        <f>F37/Анализ!$I$5</f>
        <v>0.92307692307692313</v>
      </c>
      <c r="G38" s="28">
        <f>G37/Анализ!$I$5</f>
        <v>0.76923076923076927</v>
      </c>
      <c r="H38" s="28">
        <f>H37/Анализ!$I$5</f>
        <v>0.15384615384615385</v>
      </c>
      <c r="I38" s="28">
        <f>I37/Анализ!$I$5</f>
        <v>0.92307692307692313</v>
      </c>
      <c r="J38" s="28">
        <f>J37/Анализ!$I$5</f>
        <v>1.0769230769230769</v>
      </c>
      <c r="K38" s="28">
        <f>K37/Анализ!$I$5</f>
        <v>0.61538461538461542</v>
      </c>
      <c r="L38" s="28">
        <f>L37/Анализ!$I$5</f>
        <v>1.3846153846153846</v>
      </c>
      <c r="M38" s="28">
        <f>M37/Анализ!$I$5</f>
        <v>1.0769230769230769</v>
      </c>
      <c r="N38" s="28">
        <f>N37/Анализ!$I$5</f>
        <v>0.30769230769230771</v>
      </c>
      <c r="O38" s="28">
        <f>O37/Анализ!$I$5</f>
        <v>0.30769230769230771</v>
      </c>
      <c r="U38" s="19" t="s">
        <v>35</v>
      </c>
      <c r="V38" s="19" t="s">
        <v>36</v>
      </c>
      <c r="W38" s="19" t="e">
        <f>#REF!</f>
        <v>#REF!</v>
      </c>
      <c r="X38" s="20" t="e">
        <f>#REF!</f>
        <v>#REF!</v>
      </c>
      <c r="Y38" s="19"/>
      <c r="Z38" s="19"/>
      <c r="AA38" s="34"/>
      <c r="AB38" s="34"/>
      <c r="AC38" s="34"/>
      <c r="AD38" s="34"/>
      <c r="AE38" s="34"/>
      <c r="AF38" s="34"/>
    </row>
    <row r="39" spans="2:32" x14ac:dyDescent="0.25">
      <c r="W39" s="19" t="e">
        <f>#REF!</f>
        <v>#REF!</v>
      </c>
      <c r="X39" s="20" t="e">
        <f>#REF!</f>
        <v>#REF!</v>
      </c>
      <c r="Y39" s="19"/>
      <c r="Z39" s="19"/>
      <c r="AA39" s="34"/>
      <c r="AB39" s="34"/>
      <c r="AC39" s="34"/>
      <c r="AD39" s="34"/>
      <c r="AE39" s="34"/>
      <c r="AF39" s="34"/>
    </row>
    <row r="40" spans="2:32" x14ac:dyDescent="0.25">
      <c r="W40" s="19" t="e">
        <f>#REF!</f>
        <v>#REF!</v>
      </c>
      <c r="X40" s="20" t="e">
        <f>#REF!</f>
        <v>#REF!</v>
      </c>
      <c r="Y40" s="19"/>
      <c r="Z40" s="19"/>
      <c r="AA40" s="34"/>
      <c r="AB40" s="34"/>
      <c r="AC40" s="34"/>
      <c r="AD40" s="34"/>
      <c r="AE40" s="34"/>
      <c r="AF40" s="34"/>
    </row>
    <row r="41" spans="2:32" x14ac:dyDescent="0.25">
      <c r="W41" s="19" t="e">
        <f>#REF!</f>
        <v>#REF!</v>
      </c>
      <c r="X41" s="20" t="e">
        <f>#REF!</f>
        <v>#REF!</v>
      </c>
      <c r="Y41" s="19"/>
      <c r="Z41" s="19"/>
      <c r="AA41" s="34"/>
      <c r="AB41" s="34"/>
      <c r="AC41" s="34"/>
      <c r="AD41" s="34"/>
      <c r="AE41" s="34"/>
      <c r="AF41" s="34"/>
    </row>
    <row r="42" spans="2:32" x14ac:dyDescent="0.25">
      <c r="W42" s="19" t="e">
        <f>#REF!</f>
        <v>#REF!</v>
      </c>
      <c r="X42" s="20" t="e">
        <f>#REF!</f>
        <v>#REF!</v>
      </c>
      <c r="Y42" s="19"/>
      <c r="Z42" s="19"/>
      <c r="AA42" s="34"/>
      <c r="AB42" s="34"/>
      <c r="AC42" s="34"/>
      <c r="AD42" s="34"/>
      <c r="AE42" s="34"/>
      <c r="AF42" s="34"/>
    </row>
    <row r="43" spans="2:32" x14ac:dyDescent="0.25">
      <c r="W43" s="19" t="e">
        <f>#REF!</f>
        <v>#REF!</v>
      </c>
      <c r="X43" s="20" t="e">
        <f>#REF!</f>
        <v>#REF!</v>
      </c>
      <c r="Y43" s="19"/>
      <c r="Z43" s="19"/>
      <c r="AA43" s="34"/>
      <c r="AB43" s="34"/>
      <c r="AC43" s="34"/>
      <c r="AD43" s="34"/>
      <c r="AE43" s="34"/>
      <c r="AF43" s="34"/>
    </row>
    <row r="44" spans="2:32" x14ac:dyDescent="0.25">
      <c r="W44" s="19" t="e">
        <f>#REF!</f>
        <v>#REF!</v>
      </c>
      <c r="X44" s="20" t="e">
        <f>#REF!</f>
        <v>#REF!</v>
      </c>
      <c r="Y44" s="19"/>
      <c r="Z44" s="19"/>
      <c r="AA44" s="34"/>
      <c r="AB44" s="34"/>
      <c r="AC44" s="34"/>
      <c r="AD44" s="34"/>
      <c r="AE44" s="34"/>
      <c r="AF44" s="34"/>
    </row>
    <row r="45" spans="2:32" x14ac:dyDescent="0.25">
      <c r="W45" s="19" t="e">
        <f>#REF!</f>
        <v>#REF!</v>
      </c>
      <c r="X45" s="20" t="e">
        <f>#REF!</f>
        <v>#REF!</v>
      </c>
      <c r="Y45" s="19"/>
      <c r="Z45" s="19"/>
    </row>
    <row r="46" spans="2:32" x14ac:dyDescent="0.25">
      <c r="W46" s="19" t="e">
        <f>#REF!</f>
        <v>#REF!</v>
      </c>
      <c r="X46" s="20" t="e">
        <f>#REF!</f>
        <v>#REF!</v>
      </c>
      <c r="Y46" s="19"/>
      <c r="Z46" s="19"/>
    </row>
    <row r="47" spans="2:32" x14ac:dyDescent="0.25">
      <c r="W47" s="19" t="e">
        <f>#REF!</f>
        <v>#REF!</v>
      </c>
      <c r="X47" s="20" t="e">
        <f>#REF!</f>
        <v>#REF!</v>
      </c>
      <c r="Y47" s="19"/>
      <c r="Z47" s="19"/>
    </row>
    <row r="48" spans="2:32" x14ac:dyDescent="0.25">
      <c r="W48" s="19"/>
      <c r="X48" s="20"/>
      <c r="Y48" s="19"/>
      <c r="Z48" s="19"/>
    </row>
    <row r="49" spans="23:30" x14ac:dyDescent="0.25">
      <c r="X49" s="12"/>
    </row>
    <row r="51" spans="23:30" x14ac:dyDescent="0.25">
      <c r="W51" s="19" t="s">
        <v>37</v>
      </c>
    </row>
    <row r="52" spans="23:30" x14ac:dyDescent="0.25">
      <c r="AB52" s="19">
        <f>COUNTIF(T10:T36,"подтвердил")</f>
        <v>5</v>
      </c>
      <c r="AC52" s="19">
        <f>COUNTIF(T10:T36,"понизил")</f>
        <v>22</v>
      </c>
      <c r="AD52" s="19">
        <f>COUNTIF(T10:T36,"повысил")</f>
        <v>0</v>
      </c>
    </row>
  </sheetData>
  <mergeCells count="3">
    <mergeCell ref="C2:W4"/>
    <mergeCell ref="E6:Q7"/>
    <mergeCell ref="P37:Q37"/>
  </mergeCells>
  <conditionalFormatting sqref="U10:U36">
    <cfRule type="cellIs" dxfId="6" priority="6" operator="lessThanOrEqual">
      <formula>-2</formula>
    </cfRule>
  </conditionalFormatting>
  <conditionalFormatting sqref="T10:T36">
    <cfRule type="containsText" dxfId="5" priority="1" operator="containsText" text="подтвердил">
      <formula>NOT(ISERROR(SEARCH("подтвердил",T10)))</formula>
    </cfRule>
    <cfRule type="containsText" dxfId="4" priority="2" operator="containsText" text="подтвердил">
      <formula>NOT(ISERROR(SEARCH("подтвердил",T10)))</formula>
    </cfRule>
    <cfRule type="containsText" dxfId="3" priority="3" operator="containsText" text="повысил">
      <formula>NOT(ISERROR(SEARCH("повысил",T10)))</formula>
    </cfRule>
    <cfRule type="containsText" dxfId="2" priority="4" operator="containsText" text="понизил">
      <formula>NOT(ISERROR(SEARCH("понизил",T10)))</formula>
    </cfRule>
    <cfRule type="containsText" dxfId="1" priority="5" operator="containsText" text="потвердил">
      <formula>NOT(ISERROR(SEARCH("потвердил",T10)))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3"/>
  <sheetViews>
    <sheetView tabSelected="1" topLeftCell="A4" zoomScale="85" zoomScaleNormal="85" workbookViewId="0">
      <selection activeCell="E25" sqref="E25:X25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69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</row>
    <row r="3" spans="1:29" ht="21" x14ac:dyDescent="0.35">
      <c r="C3" s="87" t="s">
        <v>21</v>
      </c>
      <c r="D3" s="87"/>
      <c r="E3" s="87"/>
      <c r="F3" s="88"/>
      <c r="G3" s="5"/>
      <c r="H3" s="6"/>
      <c r="I3" s="72"/>
      <c r="J3" s="72"/>
      <c r="M3" s="9">
        <v>2020</v>
      </c>
      <c r="O3" s="73" t="s">
        <v>0</v>
      </c>
      <c r="P3" s="74"/>
      <c r="Q3" s="74"/>
      <c r="R3" s="74"/>
      <c r="S3" s="74"/>
      <c r="T3" s="74"/>
      <c r="U3" s="74"/>
      <c r="V3" s="74"/>
      <c r="W3" s="74"/>
      <c r="X3" s="75"/>
    </row>
    <row r="4" spans="1:29" ht="15.75" x14ac:dyDescent="0.25">
      <c r="A4" s="81" t="s">
        <v>1</v>
      </c>
      <c r="B4" s="82"/>
      <c r="C4" s="82"/>
      <c r="D4" s="82"/>
      <c r="E4" s="82"/>
      <c r="F4" s="82"/>
      <c r="G4" s="83" t="s">
        <v>49</v>
      </c>
      <c r="H4" s="83"/>
      <c r="I4" s="83"/>
      <c r="J4" s="83"/>
      <c r="K4" s="84"/>
      <c r="L4" s="84"/>
      <c r="M4" s="84"/>
      <c r="N4" s="84"/>
      <c r="O4" s="83"/>
      <c r="P4" s="83"/>
      <c r="Q4" s="83"/>
      <c r="R4" s="85"/>
      <c r="S4" s="85"/>
      <c r="T4" s="85"/>
      <c r="U4" s="85"/>
      <c r="V4" s="85"/>
      <c r="W4" s="85"/>
      <c r="X4" s="86"/>
    </row>
    <row r="5" spans="1:29" ht="19.5" x14ac:dyDescent="0.35">
      <c r="A5" s="11" t="s">
        <v>2</v>
      </c>
      <c r="B5" s="10"/>
      <c r="C5" s="10"/>
      <c r="D5" s="78" t="s">
        <v>13</v>
      </c>
      <c r="E5" s="79"/>
      <c r="F5" s="79"/>
      <c r="G5" s="79"/>
      <c r="H5" s="80"/>
      <c r="I5" s="26">
        <v>13</v>
      </c>
      <c r="J5" s="13"/>
      <c r="K5" s="16"/>
      <c r="L5" s="17"/>
      <c r="M5" s="17"/>
      <c r="N5" s="18"/>
      <c r="O5" s="76"/>
      <c r="P5" s="76"/>
      <c r="Q5" s="76"/>
      <c r="R5" s="76"/>
      <c r="S5" s="76"/>
      <c r="T5" s="76"/>
      <c r="U5" s="76"/>
      <c r="V5" s="76"/>
      <c r="W5" s="76"/>
      <c r="X5" s="77"/>
    </row>
    <row r="6" spans="1:29" ht="31.5" customHeight="1" x14ac:dyDescent="0.25">
      <c r="A6" s="92" t="s">
        <v>3</v>
      </c>
      <c r="B6" s="93"/>
      <c r="C6" s="93" t="s">
        <v>4</v>
      </c>
      <c r="D6" s="93"/>
      <c r="E6" s="94" t="s">
        <v>14</v>
      </c>
      <c r="F6" s="94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15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89" t="s">
        <v>48</v>
      </c>
      <c r="B7" s="89"/>
      <c r="C7" s="90">
        <v>33</v>
      </c>
      <c r="D7" s="90"/>
      <c r="E7" s="91">
        <v>27</v>
      </c>
      <c r="F7" s="91"/>
      <c r="G7" s="40">
        <f>Поэлементный!Z2</f>
        <v>0</v>
      </c>
      <c r="H7" s="40">
        <f>Поэлементный!Z3</f>
        <v>3</v>
      </c>
      <c r="I7" s="40">
        <f>Поэлементный!Z4</f>
        <v>11</v>
      </c>
      <c r="J7" s="40">
        <f>Поэлементный!Z5</f>
        <v>13</v>
      </c>
      <c r="K7" s="24">
        <f>(G7+H7)/E7</f>
        <v>0.1111111111111111</v>
      </c>
      <c r="L7" s="24">
        <f>(G7+H7+I7)/E7</f>
        <v>0.51851851851851849</v>
      </c>
      <c r="M7" s="25">
        <f>J7/E7</f>
        <v>0.48148148148148145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95" t="s">
        <v>5</v>
      </c>
      <c r="B8" s="96"/>
      <c r="C8" s="96"/>
      <c r="D8" s="96"/>
      <c r="E8" s="97" t="s">
        <v>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</row>
    <row r="9" spans="1:29" ht="15.75" x14ac:dyDescent="0.25">
      <c r="A9" s="95"/>
      <c r="B9" s="96"/>
      <c r="C9" s="96"/>
      <c r="D9" s="96"/>
      <c r="E9" s="42">
        <f>Поэлементный!C9</f>
        <v>1</v>
      </c>
      <c r="F9" s="42">
        <f>Поэлементный!D9</f>
        <v>2</v>
      </c>
      <c r="G9" s="42">
        <f>Поэлементный!E9</f>
        <v>3</v>
      </c>
      <c r="H9" s="42">
        <f>Поэлементный!F9</f>
        <v>4</v>
      </c>
      <c r="I9" s="42">
        <f>Поэлементный!G9</f>
        <v>5</v>
      </c>
      <c r="J9" s="42">
        <f>Поэлементный!H9</f>
        <v>6</v>
      </c>
      <c r="K9" s="42">
        <f>Поэлементный!I9</f>
        <v>7</v>
      </c>
      <c r="L9" s="42">
        <f>Поэлементный!J9</f>
        <v>8</v>
      </c>
      <c r="M9" s="42">
        <f>Поэлементный!K9</f>
        <v>9</v>
      </c>
      <c r="N9" s="42">
        <f>Поэлементный!L9</f>
        <v>10</v>
      </c>
      <c r="O9" s="42">
        <f>Поэлементный!M9</f>
        <v>11</v>
      </c>
      <c r="P9" s="42">
        <f>Поэлементный!N9</f>
        <v>12</v>
      </c>
      <c r="Q9" s="42">
        <f>Поэлементный!O9</f>
        <v>13</v>
      </c>
      <c r="R9" s="42" t="e">
        <f>Поэлементный!#REF!</f>
        <v>#REF!</v>
      </c>
      <c r="S9" s="42" t="e">
        <f>Поэлементный!#REF!</f>
        <v>#REF!</v>
      </c>
      <c r="T9" s="42" t="e">
        <f>Поэлементный!#REF!</f>
        <v>#REF!</v>
      </c>
      <c r="U9" s="42" t="e">
        <f>Поэлементный!#REF!</f>
        <v>#REF!</v>
      </c>
      <c r="V9" s="42" t="e">
        <f>Поэлементный!#REF!</f>
        <v>#REF!</v>
      </c>
      <c r="W9" s="42" t="e">
        <f>Поэлементный!#REF!</f>
        <v>#REF!</v>
      </c>
      <c r="X9" s="42" t="e">
        <f>Поэлементный!#REF!</f>
        <v>#REF!</v>
      </c>
    </row>
    <row r="10" spans="1:29" ht="15.75" x14ac:dyDescent="0.25">
      <c r="A10" s="110" t="str">
        <f>A7</f>
        <v>9Г</v>
      </c>
      <c r="B10" s="111"/>
      <c r="C10" s="111"/>
      <c r="D10" s="112"/>
      <c r="E10" s="22">
        <f>Поэлементный!C37</f>
        <v>16</v>
      </c>
      <c r="F10" s="22">
        <f>Поэлементный!D37</f>
        <v>18</v>
      </c>
      <c r="G10" s="22">
        <f>Поэлементный!E37</f>
        <v>20</v>
      </c>
      <c r="H10" s="22">
        <f>Поэлементный!F37</f>
        <v>12</v>
      </c>
      <c r="I10" s="22">
        <f>Поэлементный!G37</f>
        <v>10</v>
      </c>
      <c r="J10" s="22">
        <f>Поэлементный!H37</f>
        <v>2</v>
      </c>
      <c r="K10" s="22">
        <f>Поэлементный!I37</f>
        <v>12</v>
      </c>
      <c r="L10" s="22">
        <f>Поэлементный!J37</f>
        <v>14</v>
      </c>
      <c r="M10" s="22">
        <f>Поэлементный!K37</f>
        <v>8</v>
      </c>
      <c r="N10" s="22">
        <f>Поэлементный!L37</f>
        <v>18</v>
      </c>
      <c r="O10" s="22">
        <f>Поэлементный!M37</f>
        <v>14</v>
      </c>
      <c r="P10" s="22">
        <f>Поэлементный!N37</f>
        <v>4</v>
      </c>
      <c r="Q10" s="22">
        <f>Поэлементный!O37</f>
        <v>4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113"/>
      <c r="B11" s="114"/>
      <c r="C11" s="114"/>
      <c r="D11" s="115"/>
      <c r="E11" s="23">
        <f>E10/$E$7</f>
        <v>0.59259259259259256</v>
      </c>
      <c r="F11" s="23">
        <f t="shared" ref="F11:P11" si="0">F10/$E$7</f>
        <v>0.66666666666666663</v>
      </c>
      <c r="G11" s="23">
        <f t="shared" si="0"/>
        <v>0.7407407407407407</v>
      </c>
      <c r="H11" s="23">
        <f t="shared" si="0"/>
        <v>0.44444444444444442</v>
      </c>
      <c r="I11" s="23">
        <f t="shared" si="0"/>
        <v>0.37037037037037035</v>
      </c>
      <c r="J11" s="23">
        <f t="shared" si="0"/>
        <v>7.407407407407407E-2</v>
      </c>
      <c r="K11" s="23">
        <f t="shared" si="0"/>
        <v>0.44444444444444442</v>
      </c>
      <c r="L11" s="23">
        <f t="shared" si="0"/>
        <v>0.51851851851851849</v>
      </c>
      <c r="M11" s="23">
        <f t="shared" si="0"/>
        <v>0.29629629629629628</v>
      </c>
      <c r="N11" s="23">
        <f t="shared" si="0"/>
        <v>0.66666666666666663</v>
      </c>
      <c r="O11" s="23">
        <f t="shared" si="0"/>
        <v>0.51851851851851849</v>
      </c>
      <c r="P11" s="23">
        <f t="shared" si="0"/>
        <v>0.14814814814814814</v>
      </c>
      <c r="Q11" s="23">
        <f>Q10/$E$7</f>
        <v>0.14814814814814814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103" t="s">
        <v>27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9" ht="19.899999999999999" customHeight="1" x14ac:dyDescent="0.25">
      <c r="A13" s="106" t="s">
        <v>7</v>
      </c>
      <c r="B13" s="74"/>
      <c r="C13" s="74"/>
      <c r="D13" s="107"/>
      <c r="E13" s="108" t="s">
        <v>25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9" ht="19.899999999999999" customHeight="1" x14ac:dyDescent="0.25">
      <c r="A14" s="100">
        <v>1</v>
      </c>
      <c r="B14" s="100"/>
      <c r="C14" s="100"/>
      <c r="D14" s="100"/>
      <c r="E14" s="101" t="s">
        <v>50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1:29" ht="19.899999999999999" customHeight="1" x14ac:dyDescent="0.25">
      <c r="A15" s="109">
        <v>2</v>
      </c>
      <c r="B15" s="109"/>
      <c r="C15" s="109"/>
      <c r="D15" s="109"/>
      <c r="E15" s="101" t="s">
        <v>51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9" ht="19.899999999999999" customHeight="1" x14ac:dyDescent="0.25">
      <c r="A16" s="109">
        <v>3</v>
      </c>
      <c r="B16" s="109"/>
      <c r="C16" s="109"/>
      <c r="D16" s="109"/>
      <c r="E16" s="101" t="s">
        <v>52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ht="19.899999999999999" customHeight="1" x14ac:dyDescent="0.25">
      <c r="A17" s="109">
        <v>4</v>
      </c>
      <c r="B17" s="109"/>
      <c r="C17" s="109"/>
      <c r="D17" s="109"/>
      <c r="E17" s="101" t="s">
        <v>61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ht="19.899999999999999" customHeight="1" x14ac:dyDescent="0.25">
      <c r="A18" s="109">
        <v>5</v>
      </c>
      <c r="B18" s="109"/>
      <c r="C18" s="109"/>
      <c r="D18" s="109"/>
      <c r="E18" s="101" t="s">
        <v>53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ht="19.899999999999999" customHeight="1" x14ac:dyDescent="0.25">
      <c r="A19" s="109">
        <v>6</v>
      </c>
      <c r="B19" s="109"/>
      <c r="C19" s="109"/>
      <c r="D19" s="109"/>
      <c r="E19" s="101" t="s">
        <v>54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19.899999999999999" customHeight="1" x14ac:dyDescent="0.25">
      <c r="A20" s="109">
        <v>7</v>
      </c>
      <c r="B20" s="109"/>
      <c r="C20" s="109"/>
      <c r="D20" s="109"/>
      <c r="E20" s="101" t="s">
        <v>55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19.899999999999999" customHeight="1" x14ac:dyDescent="0.25">
      <c r="A21" s="109">
        <v>8</v>
      </c>
      <c r="B21" s="109"/>
      <c r="C21" s="109"/>
      <c r="D21" s="109"/>
      <c r="E21" s="101" t="s">
        <v>57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ht="19.899999999999999" customHeight="1" x14ac:dyDescent="0.25">
      <c r="A22" s="109">
        <v>9</v>
      </c>
      <c r="B22" s="109"/>
      <c r="C22" s="109"/>
      <c r="D22" s="109"/>
      <c r="E22" s="101" t="s">
        <v>58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" ht="19.899999999999999" customHeight="1" x14ac:dyDescent="0.25">
      <c r="A23" s="109">
        <v>10</v>
      </c>
      <c r="B23" s="109"/>
      <c r="C23" s="109"/>
      <c r="D23" s="109"/>
      <c r="E23" s="101" t="s">
        <v>56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4" ht="19.899999999999999" customHeight="1" x14ac:dyDescent="0.25">
      <c r="A24" s="109">
        <v>11</v>
      </c>
      <c r="B24" s="109"/>
      <c r="C24" s="109"/>
      <c r="D24" s="109"/>
      <c r="E24" s="102" t="s">
        <v>59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24" ht="19.899999999999999" customHeight="1" x14ac:dyDescent="0.25">
      <c r="A25" s="109">
        <v>12</v>
      </c>
      <c r="B25" s="109"/>
      <c r="C25" s="109"/>
      <c r="D25" s="109"/>
      <c r="E25" s="101" t="s">
        <v>65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spans="1:24" ht="19.899999999999999" customHeight="1" x14ac:dyDescent="0.25">
      <c r="A26" s="109">
        <v>13</v>
      </c>
      <c r="B26" s="109"/>
      <c r="C26" s="109"/>
      <c r="D26" s="109"/>
      <c r="E26" s="101" t="s">
        <v>60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4" ht="19.899999999999999" customHeight="1" x14ac:dyDescent="0.25"/>
    <row r="28" spans="1:24" ht="19.899999999999999" customHeight="1" x14ac:dyDescent="0.25"/>
    <row r="29" spans="1:24" ht="19.899999999999999" customHeight="1" x14ac:dyDescent="0.25"/>
    <row r="30" spans="1:24" ht="19.899999999999999" customHeight="1" x14ac:dyDescent="0.25"/>
    <row r="31" spans="1:24" ht="19.899999999999999" customHeight="1" x14ac:dyDescent="0.25"/>
    <row r="32" spans="1:24" ht="19.899999999999999" customHeight="1" x14ac:dyDescent="0.25"/>
    <row r="33" ht="19.899999999999999" customHeight="1" x14ac:dyDescent="0.25"/>
  </sheetData>
  <mergeCells count="46">
    <mergeCell ref="A25:D25"/>
    <mergeCell ref="E25:X25"/>
    <mergeCell ref="A26:D26"/>
    <mergeCell ref="E26:X26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 xr:uid="{00000000-0002-0000-0100-000000000000}">
      <formula1>#REF!</formula1>
    </dataValidation>
    <dataValidation type="list" allowBlank="1" showInputMessage="1" showErrorMessage="1" sqref="A3" xr:uid="{00000000-0002-0000-0100-000001000000}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"/>
  <sheetViews>
    <sheetView zoomScale="110" zoomScaleNormal="110" workbookViewId="0">
      <selection activeCell="A11" sqref="A11:R11"/>
    </sheetView>
  </sheetViews>
  <sheetFormatPr defaultRowHeight="15" x14ac:dyDescent="0.25"/>
  <sheetData>
    <row r="1" spans="1:18" ht="21" thickBot="1" x14ac:dyDescent="0.35">
      <c r="A1" s="116" t="str">
        <f>Анализ!A2</f>
        <v xml:space="preserve">Анализ ВПР в рамках класса  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18"/>
      <c r="Q1" s="118"/>
      <c r="R1" s="118"/>
    </row>
    <row r="2" spans="1:18" ht="15.75" x14ac:dyDescent="0.25">
      <c r="A2" s="119" t="s">
        <v>12</v>
      </c>
      <c r="B2" s="120"/>
      <c r="C2" s="120"/>
      <c r="D2" s="120"/>
      <c r="E2" s="120"/>
      <c r="F2" s="121"/>
      <c r="G2" t="s">
        <v>48</v>
      </c>
      <c r="H2" t="s">
        <v>26</v>
      </c>
      <c r="I2" s="72"/>
      <c r="J2" s="72"/>
      <c r="K2" s="131"/>
      <c r="L2" s="132"/>
      <c r="M2" s="132"/>
      <c r="N2" s="133"/>
      <c r="O2" s="82">
        <v>2020</v>
      </c>
      <c r="P2" s="82"/>
      <c r="Q2" s="82"/>
      <c r="R2" s="82"/>
    </row>
    <row r="3" spans="1:18" ht="16.5" thickBot="1" x14ac:dyDescent="0.3">
      <c r="A3" s="81" t="s">
        <v>1</v>
      </c>
      <c r="B3" s="82"/>
      <c r="C3" s="82"/>
      <c r="D3" s="82"/>
      <c r="E3" s="82"/>
      <c r="F3" s="82"/>
      <c r="G3" s="125" t="str">
        <f>Анализ!G4</f>
        <v>Лебединская Юлия Евгеньевна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5.75" x14ac:dyDescent="0.25">
      <c r="A4" s="122" t="s">
        <v>8</v>
      </c>
      <c r="B4" s="123"/>
      <c r="C4" s="123"/>
      <c r="D4" s="123"/>
      <c r="E4" s="123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x14ac:dyDescent="0.25">
      <c r="A5" s="128" t="s">
        <v>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30"/>
    </row>
    <row r="6" spans="1:18" x14ac:dyDescent="0.25">
      <c r="A6" s="128" t="s">
        <v>63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1:18" x14ac:dyDescent="0.25">
      <c r="A7" s="128" t="s">
        <v>64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1:18" x14ac:dyDescent="0.25">
      <c r="A8" s="134" t="s">
        <v>66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1:18" x14ac:dyDescent="0.25">
      <c r="A9" s="128" t="s">
        <v>67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</row>
    <row r="10" spans="1:18" ht="15.75" x14ac:dyDescent="0.25">
      <c r="A10" s="126" t="s">
        <v>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7"/>
    </row>
    <row r="11" spans="1:18" ht="15.75" thickBot="1" x14ac:dyDescent="0.3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</row>
    <row r="12" spans="1:18" ht="15.75" thickBot="1" x14ac:dyDescent="0.3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8" ht="15.75" thickBot="1" x14ac:dyDescent="0.3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/>
    </row>
    <row r="14" spans="1:18" ht="15.75" thickBot="1" x14ac:dyDescent="0.3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2"/>
    </row>
    <row r="15" spans="1:18" ht="15.75" thickBot="1" x14ac:dyDescent="0.3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2"/>
    </row>
    <row r="16" spans="1:18" ht="15.75" thickBot="1" x14ac:dyDescent="0.3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</row>
    <row r="17" spans="1:18" ht="15.75" thickBot="1" x14ac:dyDescent="0.3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2"/>
    </row>
    <row r="18" spans="1:18" ht="15.75" thickBot="1" x14ac:dyDescent="0.3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</row>
    <row r="19" spans="1:18" ht="15.75" thickBot="1" x14ac:dyDescent="0.3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2"/>
    </row>
    <row r="20" spans="1:18" x14ac:dyDescent="0.25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</row>
    <row r="21" spans="1:18" ht="15.75" x14ac:dyDescent="0.25">
      <c r="A21" s="155" t="s">
        <v>20</v>
      </c>
      <c r="B21" s="156"/>
      <c r="C21" s="151" t="s">
        <v>18</v>
      </c>
      <c r="D21" s="151"/>
      <c r="E21" s="151"/>
      <c r="F21" s="151"/>
      <c r="G21" s="151"/>
      <c r="H21" s="151"/>
      <c r="I21" s="151"/>
      <c r="J21" s="152" t="s">
        <v>20</v>
      </c>
      <c r="K21" s="153"/>
      <c r="L21" s="154" t="s">
        <v>19</v>
      </c>
      <c r="M21" s="152"/>
      <c r="N21" s="152"/>
      <c r="O21" s="152"/>
      <c r="P21" s="152"/>
      <c r="Q21" s="152"/>
      <c r="R21" s="153"/>
    </row>
    <row r="22" spans="1:18" ht="15.75" x14ac:dyDescent="0.25">
      <c r="A22" s="146"/>
      <c r="B22" s="146"/>
      <c r="C22" s="147"/>
      <c r="D22" s="147"/>
      <c r="E22" s="147"/>
      <c r="F22" s="147"/>
      <c r="G22" s="147"/>
      <c r="H22" s="147"/>
      <c r="I22" s="147"/>
      <c r="J22" s="144"/>
      <c r="K22" s="145"/>
      <c r="L22" s="143"/>
      <c r="M22" s="144"/>
      <c r="N22" s="144"/>
      <c r="O22" s="144"/>
      <c r="P22" s="144"/>
      <c r="Q22" s="144"/>
      <c r="R22" s="145"/>
    </row>
    <row r="23" spans="1:18" ht="15.75" x14ac:dyDescent="0.25">
      <c r="A23" s="146"/>
      <c r="B23" s="146"/>
      <c r="C23" s="147"/>
      <c r="D23" s="147"/>
      <c r="E23" s="147"/>
      <c r="F23" s="147"/>
      <c r="G23" s="147"/>
      <c r="H23" s="147"/>
      <c r="I23" s="147"/>
      <c r="J23" s="144"/>
      <c r="K23" s="145"/>
      <c r="L23" s="143"/>
      <c r="M23" s="144"/>
      <c r="N23" s="144"/>
      <c r="O23" s="144"/>
      <c r="P23" s="144"/>
      <c r="Q23" s="144"/>
      <c r="R23" s="145"/>
    </row>
    <row r="24" spans="1:18" ht="15.75" x14ac:dyDescent="0.25">
      <c r="A24" s="146"/>
      <c r="B24" s="146"/>
      <c r="C24" s="147"/>
      <c r="D24" s="147"/>
      <c r="E24" s="147"/>
      <c r="F24" s="147"/>
      <c r="G24" s="147"/>
      <c r="H24" s="147"/>
      <c r="I24" s="147"/>
      <c r="J24" s="144"/>
      <c r="K24" s="145"/>
      <c r="L24" s="143"/>
      <c r="M24" s="144"/>
      <c r="N24" s="144"/>
      <c r="O24" s="144"/>
      <c r="P24" s="144"/>
      <c r="Q24" s="144"/>
      <c r="R24" s="145"/>
    </row>
    <row r="25" spans="1:18" ht="15.75" x14ac:dyDescent="0.25">
      <c r="A25" s="146"/>
      <c r="B25" s="146"/>
      <c r="C25" s="147"/>
      <c r="D25" s="147"/>
      <c r="E25" s="147"/>
      <c r="F25" s="147"/>
      <c r="G25" s="147"/>
      <c r="H25" s="147"/>
      <c r="I25" s="147"/>
      <c r="J25" s="144"/>
      <c r="K25" s="145"/>
      <c r="L25" s="143"/>
      <c r="M25" s="144"/>
      <c r="N25" s="144"/>
      <c r="O25" s="144"/>
      <c r="P25" s="144"/>
      <c r="Q25" s="144"/>
      <c r="R25" s="145"/>
    </row>
    <row r="26" spans="1:18" ht="15.75" x14ac:dyDescent="0.25">
      <c r="A26" s="146"/>
      <c r="B26" s="146"/>
      <c r="C26" s="147"/>
      <c r="D26" s="147"/>
      <c r="E26" s="147"/>
      <c r="F26" s="147"/>
      <c r="G26" s="147"/>
      <c r="H26" s="147"/>
      <c r="I26" s="147"/>
      <c r="J26" s="144"/>
      <c r="K26" s="145"/>
      <c r="L26" s="143"/>
      <c r="M26" s="144"/>
      <c r="N26" s="144"/>
      <c r="O26" s="144"/>
      <c r="P26" s="144"/>
      <c r="Q26" s="144"/>
      <c r="R26" s="145"/>
    </row>
    <row r="27" spans="1:18" ht="15.75" x14ac:dyDescent="0.25">
      <c r="A27" s="146"/>
      <c r="B27" s="146"/>
      <c r="C27" s="147"/>
      <c r="D27" s="147"/>
      <c r="E27" s="147"/>
      <c r="F27" s="147"/>
      <c r="G27" s="147"/>
      <c r="H27" s="147"/>
      <c r="I27" s="147"/>
      <c r="J27" s="144"/>
      <c r="K27" s="145"/>
      <c r="L27" s="143"/>
      <c r="M27" s="144"/>
      <c r="N27" s="144"/>
      <c r="O27" s="144"/>
      <c r="P27" s="144"/>
      <c r="Q27" s="144"/>
      <c r="R27" s="145"/>
    </row>
    <row r="28" spans="1:18" ht="15.75" x14ac:dyDescent="0.25">
      <c r="A28" s="146"/>
      <c r="B28" s="146"/>
      <c r="C28" s="147"/>
      <c r="D28" s="147"/>
      <c r="E28" s="147"/>
      <c r="F28" s="147"/>
      <c r="G28" s="147"/>
      <c r="H28" s="147"/>
      <c r="I28" s="147"/>
      <c r="J28" s="144"/>
      <c r="K28" s="145"/>
      <c r="L28" s="143"/>
      <c r="M28" s="144"/>
      <c r="N28" s="144"/>
      <c r="O28" s="144"/>
      <c r="P28" s="144"/>
      <c r="Q28" s="144"/>
      <c r="R28" s="145"/>
    </row>
    <row r="29" spans="1:18" ht="15.75" x14ac:dyDescent="0.25">
      <c r="A29" s="146"/>
      <c r="B29" s="146"/>
      <c r="C29" s="147"/>
      <c r="D29" s="147"/>
      <c r="E29" s="147"/>
      <c r="F29" s="147"/>
      <c r="G29" s="147"/>
      <c r="H29" s="147"/>
      <c r="I29" s="147"/>
      <c r="J29" s="144"/>
      <c r="K29" s="145"/>
      <c r="L29" s="143"/>
      <c r="M29" s="144"/>
      <c r="N29" s="144"/>
      <c r="O29" s="144"/>
      <c r="P29" s="144"/>
      <c r="Q29" s="144"/>
      <c r="R29" s="145"/>
    </row>
    <row r="30" spans="1:18" ht="15.75" x14ac:dyDescent="0.25">
      <c r="A30" s="146"/>
      <c r="B30" s="146"/>
      <c r="C30" s="147"/>
      <c r="D30" s="147"/>
      <c r="E30" s="147"/>
      <c r="F30" s="147"/>
      <c r="G30" s="147"/>
      <c r="H30" s="147"/>
      <c r="I30" s="147"/>
      <c r="J30" s="144"/>
      <c r="K30" s="145"/>
      <c r="L30" s="143"/>
      <c r="M30" s="144"/>
      <c r="N30" s="144"/>
      <c r="O30" s="144"/>
      <c r="P30" s="144"/>
      <c r="Q30" s="144"/>
      <c r="R30" s="145"/>
    </row>
    <row r="31" spans="1:18" ht="15.75" x14ac:dyDescent="0.25">
      <c r="A31" s="146"/>
      <c r="B31" s="146"/>
      <c r="C31" s="147"/>
      <c r="D31" s="147"/>
      <c r="E31" s="147"/>
      <c r="F31" s="147"/>
      <c r="G31" s="147"/>
      <c r="H31" s="147"/>
      <c r="I31" s="147"/>
      <c r="J31" s="144"/>
      <c r="K31" s="145"/>
      <c r="L31" s="143"/>
      <c r="M31" s="144"/>
      <c r="N31" s="144"/>
      <c r="O31" s="144"/>
      <c r="P31" s="144"/>
      <c r="Q31" s="144"/>
      <c r="R31" s="145"/>
    </row>
    <row r="32" spans="1:18" ht="15.75" x14ac:dyDescent="0.25">
      <c r="A32" s="146"/>
      <c r="B32" s="146"/>
      <c r="C32" s="147"/>
      <c r="D32" s="147"/>
      <c r="E32" s="147"/>
      <c r="F32" s="147"/>
      <c r="G32" s="147"/>
      <c r="H32" s="147"/>
      <c r="I32" s="147"/>
      <c r="J32" s="144"/>
      <c r="K32" s="145"/>
      <c r="L32" s="143"/>
      <c r="M32" s="144"/>
      <c r="N32" s="144"/>
      <c r="O32" s="144"/>
      <c r="P32" s="144"/>
      <c r="Q32" s="144"/>
      <c r="R32" s="145"/>
    </row>
    <row r="33" spans="1:18" ht="15.75" x14ac:dyDescent="0.25">
      <c r="A33" s="146"/>
      <c r="B33" s="146"/>
      <c r="C33" s="147"/>
      <c r="D33" s="147"/>
      <c r="E33" s="147"/>
      <c r="F33" s="147"/>
      <c r="G33" s="147"/>
      <c r="H33" s="147"/>
      <c r="I33" s="147"/>
      <c r="J33" s="144"/>
      <c r="K33" s="145"/>
      <c r="L33" s="143"/>
      <c r="M33" s="144"/>
      <c r="N33" s="144"/>
      <c r="O33" s="144"/>
      <c r="P33" s="144"/>
      <c r="Q33" s="144"/>
      <c r="R33" s="145"/>
    </row>
  </sheetData>
  <mergeCells count="76">
    <mergeCell ref="A24:B24"/>
    <mergeCell ref="C23:I23"/>
    <mergeCell ref="J23:K23"/>
    <mergeCell ref="A15:R15"/>
    <mergeCell ref="A16:R16"/>
    <mergeCell ref="A17:R17"/>
    <mergeCell ref="A18:R18"/>
    <mergeCell ref="A19:R19"/>
    <mergeCell ref="C25:I25"/>
    <mergeCell ref="J25:K25"/>
    <mergeCell ref="A20:R20"/>
    <mergeCell ref="C21:I21"/>
    <mergeCell ref="J21:K21"/>
    <mergeCell ref="L21:R21"/>
    <mergeCell ref="C22:I22"/>
    <mergeCell ref="J22:K22"/>
    <mergeCell ref="A21:B21"/>
    <mergeCell ref="A22:B22"/>
    <mergeCell ref="L22:R22"/>
    <mergeCell ref="L23:R23"/>
    <mergeCell ref="C24:I24"/>
    <mergeCell ref="J24:K24"/>
    <mergeCell ref="L24:R24"/>
    <mergeCell ref="A23:B23"/>
    <mergeCell ref="A32:B32"/>
    <mergeCell ref="A33:B33"/>
    <mergeCell ref="C31:I31"/>
    <mergeCell ref="J31:K31"/>
    <mergeCell ref="L28:R28"/>
    <mergeCell ref="C29:I29"/>
    <mergeCell ref="J29:K29"/>
    <mergeCell ref="L29:R29"/>
    <mergeCell ref="C30:I30"/>
    <mergeCell ref="J30:K30"/>
    <mergeCell ref="L30:R30"/>
    <mergeCell ref="A28:B28"/>
    <mergeCell ref="A29:B29"/>
    <mergeCell ref="A30:B30"/>
    <mergeCell ref="C28:I28"/>
    <mergeCell ref="J28:K28"/>
    <mergeCell ref="C32:I32"/>
    <mergeCell ref="J32:K32"/>
    <mergeCell ref="L32:R32"/>
    <mergeCell ref="C33:I33"/>
    <mergeCell ref="J33:K33"/>
    <mergeCell ref="L33:R33"/>
    <mergeCell ref="A11:R11"/>
    <mergeCell ref="A12:R12"/>
    <mergeCell ref="A13:R13"/>
    <mergeCell ref="A14:R14"/>
    <mergeCell ref="L31:R31"/>
    <mergeCell ref="A31:B31"/>
    <mergeCell ref="L25:R25"/>
    <mergeCell ref="C26:I26"/>
    <mergeCell ref="J26:K26"/>
    <mergeCell ref="L26:R26"/>
    <mergeCell ref="C27:I27"/>
    <mergeCell ref="J27:K27"/>
    <mergeCell ref="L27:R27"/>
    <mergeCell ref="A25:B25"/>
    <mergeCell ref="A26:B26"/>
    <mergeCell ref="A27:B27"/>
    <mergeCell ref="A1:R1"/>
    <mergeCell ref="A2:F2"/>
    <mergeCell ref="A4:R4"/>
    <mergeCell ref="G3:R3"/>
    <mergeCell ref="A10:R10"/>
    <mergeCell ref="A6:R6"/>
    <mergeCell ref="A7:R7"/>
    <mergeCell ref="A9:R9"/>
    <mergeCell ref="I2:J2"/>
    <mergeCell ref="K2:N2"/>
    <mergeCell ref="O2:R2"/>
    <mergeCell ref="A3:F3"/>
    <mergeCell ref="A5:R5"/>
    <mergeCell ref="A8:R8"/>
  </mergeCells>
  <dataValidations count="1">
    <dataValidation type="list" allowBlank="1" showInputMessage="1" showErrorMessage="1" sqref="K2" xr:uid="{00000000-0002-0000-0200-000000000000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61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x14ac:dyDescent="0.25">
      <c r="A2" s="50"/>
    </row>
    <row r="3" spans="1:12" ht="18.75" x14ac:dyDescent="0.25">
      <c r="A3" s="162" t="s">
        <v>38</v>
      </c>
      <c r="B3" s="51"/>
      <c r="C3" s="165" t="s">
        <v>39</v>
      </c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8.75" x14ac:dyDescent="0.3">
      <c r="A4" s="163"/>
      <c r="B4" s="52"/>
      <c r="C4" s="53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</row>
    <row r="5" spans="1:12" ht="18.75" x14ac:dyDescent="0.3">
      <c r="A5" s="163"/>
      <c r="B5" s="55" t="s">
        <v>40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x14ac:dyDescent="0.25">
      <c r="A6" s="164"/>
      <c r="B6" s="56" t="s">
        <v>41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8.75" x14ac:dyDescent="0.3">
      <c r="A7" s="57">
        <v>1</v>
      </c>
      <c r="B7" s="58" t="s">
        <v>42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8.75" x14ac:dyDescent="0.3">
      <c r="A8" s="57">
        <v>2</v>
      </c>
      <c r="B8" s="59" t="s">
        <v>43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8.75" x14ac:dyDescent="0.3">
      <c r="A9" s="57">
        <v>3</v>
      </c>
      <c r="B9" s="59" t="s">
        <v>44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8.75" x14ac:dyDescent="0.3">
      <c r="A10" s="57">
        <v>4</v>
      </c>
      <c r="B10" s="159" t="s">
        <v>45</v>
      </c>
      <c r="C10" s="160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8.75" x14ac:dyDescent="0.3">
      <c r="A11" s="57">
        <v>5</v>
      </c>
      <c r="B11" s="59" t="s">
        <v>16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8.75" x14ac:dyDescent="0.3">
      <c r="A12" s="57">
        <v>6</v>
      </c>
      <c r="B12" s="59" t="s">
        <v>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8.75" x14ac:dyDescent="0.3">
      <c r="A13" s="57">
        <v>7</v>
      </c>
      <c r="B13" s="59" t="s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8.75" x14ac:dyDescent="0.3">
      <c r="A14" s="57">
        <v>8</v>
      </c>
      <c r="B14" s="59" t="s">
        <v>16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8.75" x14ac:dyDescent="0.3">
      <c r="A15" s="57">
        <v>9</v>
      </c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8.75" x14ac:dyDescent="0.3">
      <c r="A16" s="57">
        <v>10</v>
      </c>
      <c r="B16" s="59" t="s">
        <v>16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" x14ac:dyDescent="0.25">
      <c r="A17" s="50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Admin</cp:lastModifiedBy>
  <dcterms:created xsi:type="dcterms:W3CDTF">2020-11-25T18:48:25Z</dcterms:created>
  <dcterms:modified xsi:type="dcterms:W3CDTF">2020-12-23T07:59:31Z</dcterms:modified>
</cp:coreProperties>
</file>