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xr:revisionPtr revIDLastSave="0" documentId="13_ncr:1_{FB308110-83BB-48A9-920C-F37758315BB5}" xr6:coauthVersionLast="45" xr6:coauthVersionMax="45" xr10:uidLastSave="{00000000-0000-0000-0000-000000000000}"/>
  <bookViews>
    <workbookView xWindow="4605" yWindow="630" windowWidth="19050" windowHeight="12435" xr2:uid="{00000000-000D-0000-FFFF-FFFF00000000}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Otc">[1]служ!$D$3:$D$7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E30" i="3"/>
  <c r="F30" i="3"/>
  <c r="G30" i="3"/>
  <c r="H30" i="3"/>
  <c r="I30" i="3"/>
  <c r="J30" i="3"/>
  <c r="C30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10" i="3"/>
  <c r="Z5" i="3" l="1"/>
  <c r="J7" i="1" s="1"/>
  <c r="Z4" i="3"/>
  <c r="I7" i="1" s="1"/>
  <c r="Z3" i="3"/>
  <c r="H7" i="1" s="1"/>
  <c r="Z2" i="3"/>
  <c r="G7" i="1" s="1"/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10" i="3"/>
  <c r="R52" i="3" l="1"/>
  <c r="Q32" i="3"/>
  <c r="P32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K10" i="3"/>
  <c r="L10" i="3" l="1"/>
  <c r="S9" i="3" s="1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A1" i="2"/>
  <c r="S11" i="3" l="1"/>
  <c r="L13" i="3"/>
  <c r="S13" i="3" s="1"/>
  <c r="L15" i="3"/>
  <c r="S15" i="3" s="1"/>
  <c r="L16" i="3"/>
  <c r="S17" i="3" s="1"/>
  <c r="L18" i="3"/>
  <c r="S19" i="3" s="1"/>
  <c r="L20" i="3"/>
  <c r="S21" i="3" s="1"/>
  <c r="L22" i="3"/>
  <c r="S23" i="3" s="1"/>
  <c r="L23" i="3"/>
  <c r="S25" i="3" s="1"/>
  <c r="S27" i="3"/>
  <c r="L26" i="3"/>
  <c r="S29" i="3" s="1"/>
  <c r="L28" i="3"/>
  <c r="S31" i="3" s="1"/>
  <c r="S33" i="3"/>
  <c r="S35" i="3"/>
  <c r="S37" i="3"/>
  <c r="S39" i="3"/>
  <c r="S41" i="3"/>
  <c r="S43" i="3"/>
  <c r="S45" i="3"/>
  <c r="S47" i="3"/>
  <c r="L11" i="3"/>
  <c r="S10" i="3" s="1"/>
  <c r="L12" i="3"/>
  <c r="S12" i="3" s="1"/>
  <c r="L14" i="3"/>
  <c r="S14" i="3" s="1"/>
  <c r="S16" i="3"/>
  <c r="L17" i="3"/>
  <c r="S18" i="3" s="1"/>
  <c r="L19" i="3"/>
  <c r="S20" i="3" s="1"/>
  <c r="L21" i="3"/>
  <c r="S22" i="3" s="1"/>
  <c r="S24" i="3"/>
  <c r="L24" i="3"/>
  <c r="S26" i="3" s="1"/>
  <c r="L25" i="3"/>
  <c r="S28" i="3" s="1"/>
  <c r="L27" i="3"/>
  <c r="S30" i="3" s="1"/>
  <c r="L29" i="3"/>
  <c r="S32" i="3" s="1"/>
  <c r="S34" i="3"/>
  <c r="S36" i="3"/>
  <c r="S38" i="3"/>
  <c r="S40" i="3"/>
  <c r="S42" i="3"/>
  <c r="S44" i="3"/>
  <c r="S46" i="3"/>
  <c r="X10" i="1"/>
  <c r="W10" i="1"/>
  <c r="D31" i="3"/>
  <c r="F10" i="1"/>
  <c r="F31" i="3"/>
  <c r="H10" i="1"/>
  <c r="H31" i="3"/>
  <c r="J10" i="1"/>
  <c r="L10" i="1"/>
  <c r="J31" i="3"/>
  <c r="N10" i="1"/>
  <c r="P10" i="1"/>
  <c r="T10" i="1"/>
  <c r="K10" i="1"/>
  <c r="I31" i="3"/>
  <c r="M10" i="1"/>
  <c r="S10" i="1"/>
  <c r="V10" i="1"/>
  <c r="U10" i="1"/>
  <c r="R10" i="1"/>
  <c r="I10" i="1"/>
  <c r="G31" i="3"/>
  <c r="E31" i="3"/>
  <c r="G10" i="1"/>
  <c r="O10" i="1"/>
  <c r="Q10" i="1"/>
  <c r="C31" i="3"/>
  <c r="E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Старченко</author>
    <author>ноут</author>
  </authors>
  <commentList>
    <comment ref="W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K10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Старченко</author>
    <author>1</author>
    <author>ноут</author>
  </authors>
  <commentList>
    <comment ref="I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 xr:uid="{00000000-0006-0000-0100-000003000000}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<sst xmlns="http://schemas.openxmlformats.org/spreadsheetml/2006/main" count="72" uniqueCount="62">
  <si>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</si>
  <si>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</si>
  <si>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</si>
  <si>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</si>
  <si>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</si>
  <si>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</si>
  <si>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</si>
  <si>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</si>
  <si>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</si>
  <si>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</si>
  <si>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</si>
  <si>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</si>
  <si>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</si>
  <si>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</si>
  <si>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</si>
  <si>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</si>
  <si>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</si>
  <si>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</si>
  <si>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</si>
  <si>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</si>
  <si>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</si>
  <si>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</si>
  <si>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</si>
  <si>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</si>
  <si>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</si>
  <si>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</si>
  <si>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</si>
  <si>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</si>
  <si>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</si>
  <si>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</si>
  <si>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</si>
  <si>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</si>
  <si>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</si>
  <si>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</si>
  <si>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</si>
  <si>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</si>
  <si>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</si>
  <si>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</si>
  <si>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</si>
  <si>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</si>
  <si>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</si>
  <si>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</si>
  <si>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</si>
  <si>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</si>
  <si>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</si>
  <si>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Поэлементный анализ ВПР  класс _7Г__________________</t>
  </si>
  <si>
    <t>7Г</t>
  </si>
  <si>
    <t>общечствознание</t>
  </si>
  <si>
    <t>Лебединская Юлия Евгеньевна</t>
  </si>
  <si>
    <t>Проверка умения осуществлять поиск социальной инфориации, представленной в различных знаковых системах. Неверное понимание 2 подвопроса, неполные ответы на него</t>
  </si>
  <si>
    <t>Установление соответствия между существенными чесртами и признаками изученных социальных явлений и обществоведческими терминами и понятиями. Понимание прирожденного статуса исключительно как полученного от рождения. Неверное определение демаграфического признака</t>
  </si>
  <si>
    <t>Анализ социальной ситуации, описанной в форме цитаты известного писателя, ученого, общественного деятеля. Неверное раскрытие смысла высказывания</t>
  </si>
  <si>
    <t>Анализ представленной информации. Неверное соотнесение сферы жизни общества с ее элементами</t>
  </si>
  <si>
    <t>Анализ визуального изображения социальных объектов, социальных ситуаций. Нет четко выделенных ответов на 1 подвопрс, неверно приводятся признаки семьи как малой группы</t>
  </si>
  <si>
    <t>Проверка умения осознанно и произвольно строить речевое высказывание в письменной форме на заданную тему. Недостаточная логичность текста, некорректное использование части терминов</t>
  </si>
  <si>
    <t>Проверка умения анализировать и оценивать собственную деятельность и ее результаты. Неверно или недостаточно точно сформулированы характеристики видов деятельности.</t>
  </si>
  <si>
    <t>Выбор и запись нескольких правильных ответов из предложенного перечня ответов. Большинство ошибок связаны с неверным пониманием познания как социальной потребности и характеристиками индивида</t>
  </si>
  <si>
    <t>Задание 2. Выбор и запись нескольких правильных ответов из предложенного перечня ответов. Большинство ошибок связаны с неверным пониманием познания как социальной потребности и характеристиками индивида</t>
  </si>
  <si>
    <t>Задание 4. Установление соответствия между существенными чесртами и признаками изученных социальных явлений и обществоведческими терминами и понятиями. Понимание прирожденного статуса исключительно как полученного от рождения. Неверное определение демаграфического признака</t>
  </si>
  <si>
    <t>Задание 8. Проверка умения осознанно и произвольно строить речевое высказывание в письменной форме на заданную тему. Недостаточная логичность текста, некорректное использование части терминов</t>
  </si>
  <si>
    <t>Задание 6. Анализ представленной информации. Неверное соотнесение сферы жизни общества с ее элементами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</si>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</sst>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20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1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wrapText="1"/>
      <protection locked="0" hidden="1"/>
    </xf>
    <xf numFmtId="0" fontId="4" fillId="3" borderId="26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12"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Поэлементный!$R$9:$R$47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Поэлементный!$S$9:$S$47</c:f>
              <c:numCache>
                <c:formatCode>0%</c:formatCode>
                <c:ptCount val="39"/>
                <c:pt idx="0">
                  <c:v>0.625</c:v>
                </c:pt>
                <c:pt idx="1">
                  <c:v>0.5</c:v>
                </c:pt>
                <c:pt idx="2">
                  <c:v>0</c:v>
                </c:pt>
                <c:pt idx="3">
                  <c:v>0.25</c:v>
                </c:pt>
                <c:pt idx="4">
                  <c:v>0.5</c:v>
                </c:pt>
                <c:pt idx="5">
                  <c:v>0.625</c:v>
                </c:pt>
                <c:pt idx="6">
                  <c:v>0.625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  <c:pt idx="10">
                  <c:v>0.5</c:v>
                </c:pt>
                <c:pt idx="11">
                  <c:v>0.625</c:v>
                </c:pt>
                <c:pt idx="12">
                  <c:v>0.75</c:v>
                </c:pt>
                <c:pt idx="13">
                  <c:v>0.375</c:v>
                </c:pt>
                <c:pt idx="14">
                  <c:v>0.375</c:v>
                </c:pt>
                <c:pt idx="15">
                  <c:v>0</c:v>
                </c:pt>
                <c:pt idx="16">
                  <c:v>0.5</c:v>
                </c:pt>
                <c:pt idx="17">
                  <c:v>0.625</c:v>
                </c:pt>
                <c:pt idx="18">
                  <c:v>0</c:v>
                </c:pt>
                <c:pt idx="19">
                  <c:v>0.75</c:v>
                </c:pt>
                <c:pt idx="20">
                  <c:v>0.5</c:v>
                </c:pt>
                <c:pt idx="21">
                  <c:v>0.625</c:v>
                </c:pt>
                <c:pt idx="22">
                  <c:v>0.375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57088"/>
        <c:axId val="67258624"/>
      </c:barChart>
      <c:catAx>
        <c:axId val="672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58624"/>
        <c:crosses val="autoZero"/>
        <c:auto val="1"/>
        <c:lblAlgn val="ctr"/>
        <c:lblOffset val="100"/>
        <c:noMultiLvlLbl val="0"/>
      </c:catAx>
      <c:valAx>
        <c:axId val="672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5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Поэлементный!$P$51:$R$51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Поэлементный!$P$52:$R$52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75008"/>
        <c:axId val="67293184"/>
      </c:barChart>
      <c:catAx>
        <c:axId val="672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93184"/>
        <c:crosses val="autoZero"/>
        <c:auto val="1"/>
        <c:lblAlgn val="ctr"/>
        <c:lblOffset val="100"/>
        <c:noMultiLvlLbl val="0"/>
      </c:catAx>
      <c:valAx>
        <c:axId val="672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7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0.15</c:v>
                </c:pt>
                <c:pt idx="1">
                  <c:v>0.8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9696"/>
        <c:axId val="81231232"/>
      </c:barChart>
      <c:catAx>
        <c:axId val="81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31232"/>
        <c:crosses val="autoZero"/>
        <c:auto val="1"/>
        <c:lblAlgn val="ctr"/>
        <c:lblOffset val="100"/>
        <c:noMultiLvlLbl val="0"/>
      </c:catAx>
      <c:valAx>
        <c:axId val="8123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19</c:v>
                </c:pt>
                <c:pt idx="1">
                  <c:v>1</c:v>
                </c:pt>
                <c:pt idx="2">
                  <c:v>20</c:v>
                </c:pt>
                <c:pt idx="3">
                  <c:v>11</c:v>
                </c:pt>
                <c:pt idx="4">
                  <c:v>16</c:v>
                </c:pt>
                <c:pt idx="5">
                  <c:v>0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005184"/>
        <c:axId val="81012224"/>
      </c:barChart>
      <c:catAx>
        <c:axId val="8100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12224"/>
        <c:crosses val="autoZero"/>
        <c:auto val="1"/>
        <c:lblAlgn val="ctr"/>
        <c:lblOffset val="100"/>
        <c:noMultiLvlLbl val="0"/>
      </c:catAx>
      <c:valAx>
        <c:axId val="8101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0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27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138952</xdr:rowOff>
    </xdr:from>
    <xdr:to>
      <xdr:col>11</xdr:col>
      <xdr:colOff>264456</xdr:colOff>
      <xdr:row>81</xdr:row>
      <xdr:rowOff>2242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7;&#1088;%20&#1086;&#1073;&#1097;&#1077;&#1089;&#1090;&#1074;&#1086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</row>
        <row r="4">
          <cell r="D4">
            <v>4</v>
          </cell>
        </row>
        <row r="5">
          <cell r="D5">
            <v>3</v>
          </cell>
        </row>
        <row r="6">
          <cell r="D6">
            <v>2</v>
          </cell>
        </row>
        <row r="7">
          <cell r="D7" t="str">
            <v>нет отметки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2"/>
  <sheetViews>
    <sheetView tabSelected="1" topLeftCell="A40" zoomScale="85" zoomScaleNormal="85" workbookViewId="0">
      <selection activeCell="B37" sqref="B37"/>
    </sheetView>
  </sheetViews>
  <sheetFormatPr defaultRowHeight="15" x14ac:dyDescent="0.25"/>
  <cols>
    <col min="1" max="22" width="5.7109375" customWidth="1"/>
    <col min="23" max="23" width="17.5703125" customWidth="1"/>
    <col min="24" max="24" width="12.140625" customWidth="1"/>
    <col min="25" max="25" width="11.42578125" customWidth="1"/>
    <col min="26" max="26" width="12.140625" customWidth="1"/>
    <col min="27" max="27" width="15.7109375" customWidth="1"/>
    <col min="28" max="28" width="12.5703125" customWidth="1"/>
    <col min="29" max="29" width="21.7109375" customWidth="1"/>
  </cols>
  <sheetData>
    <row r="2" spans="1:27" ht="21" x14ac:dyDescent="0.35">
      <c r="C2" s="66" t="s">
        <v>45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Y2" s="41">
        <v>5</v>
      </c>
      <c r="Z2" s="38">
        <f>COUNTIF(M10:M29,5)</f>
        <v>0</v>
      </c>
    </row>
    <row r="3" spans="1:27" ht="21" x14ac:dyDescent="0.3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Y3" s="41">
        <v>4</v>
      </c>
      <c r="Z3" s="38">
        <f>COUNTIF(M10:M29,4)</f>
        <v>3</v>
      </c>
    </row>
    <row r="4" spans="1:27" ht="21" x14ac:dyDescent="0.3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Y4" s="41">
        <v>3</v>
      </c>
      <c r="Z4" s="38">
        <f>COUNTIF(M10:M31,3)</f>
        <v>13</v>
      </c>
    </row>
    <row r="5" spans="1:27" ht="21.75" thickBot="1" x14ac:dyDescent="0.4">
      <c r="Y5" s="41">
        <v>2</v>
      </c>
      <c r="Z5" s="38">
        <f>COUNTIF(M10:M32,2)</f>
        <v>4</v>
      </c>
    </row>
    <row r="6" spans="1:27" ht="29.25" thickBot="1" x14ac:dyDescent="0.5">
      <c r="E6" s="68" t="s">
        <v>20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S6" s="29" t="s">
        <v>22</v>
      </c>
      <c r="T6" s="29"/>
      <c r="U6" s="30"/>
      <c r="V6" s="30"/>
      <c r="W6" s="31">
        <v>8</v>
      </c>
    </row>
    <row r="7" spans="1:27" x14ac:dyDescent="0.25"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9" spans="1:27" ht="225" x14ac:dyDescent="0.25">
      <c r="A9" s="47"/>
      <c r="B9" s="49" t="s">
        <v>32</v>
      </c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63" t="s">
        <v>28</v>
      </c>
      <c r="L9" s="63" t="s">
        <v>21</v>
      </c>
      <c r="M9" s="63" t="s">
        <v>30</v>
      </c>
      <c r="N9" s="63" t="s">
        <v>31</v>
      </c>
      <c r="O9" s="63" t="s">
        <v>26</v>
      </c>
      <c r="P9" s="50" t="s">
        <v>27</v>
      </c>
      <c r="Q9" s="62" t="s">
        <v>29</v>
      </c>
      <c r="R9" s="19" t="e">
        <f>#REF!</f>
        <v>#REF!</v>
      </c>
      <c r="S9" s="20">
        <f>L10</f>
        <v>0.625</v>
      </c>
      <c r="T9" s="19"/>
      <c r="U9" s="19"/>
      <c r="V9" s="34"/>
      <c r="W9" s="34"/>
      <c r="X9" s="34"/>
      <c r="Y9" s="34"/>
      <c r="Z9" s="34"/>
      <c r="AA9" s="34"/>
    </row>
    <row r="10" spans="1:27" ht="31.5" x14ac:dyDescent="0.25">
      <c r="A10" s="48"/>
      <c r="B10" s="48">
        <v>70080</v>
      </c>
      <c r="C10" s="8">
        <v>1</v>
      </c>
      <c r="D10" s="8"/>
      <c r="E10" s="8">
        <v>1</v>
      </c>
      <c r="F10" s="8"/>
      <c r="G10" s="8">
        <v>1</v>
      </c>
      <c r="H10" s="8"/>
      <c r="I10" s="8">
        <v>1</v>
      </c>
      <c r="J10" s="8">
        <v>1</v>
      </c>
      <c r="K10" s="32">
        <f t="shared" ref="K10:K29" si="0">COUNTIF(C10:J10,"1")</f>
        <v>5</v>
      </c>
      <c r="L10" s="33">
        <f>K10/$W$6</f>
        <v>0.625</v>
      </c>
      <c r="M10" s="35">
        <v>4</v>
      </c>
      <c r="N10" s="64">
        <v>5</v>
      </c>
      <c r="O10" s="61" t="str">
        <f>IF(M10=N10,"подтвердил",IF(M10&gt;N10,"повысил","понизил"))</f>
        <v>понизил</v>
      </c>
      <c r="P10" s="44">
        <f t="shared" ref="P10:P29" si="1">M10-N10</f>
        <v>-1</v>
      </c>
      <c r="Q10" s="43"/>
      <c r="R10" s="19" t="e">
        <f>#REF!</f>
        <v>#REF!</v>
      </c>
      <c r="S10" s="20">
        <f t="shared" ref="S10" si="2">L11</f>
        <v>0.5</v>
      </c>
      <c r="T10" s="19"/>
      <c r="U10" s="19"/>
      <c r="V10" s="34"/>
      <c r="W10" s="34"/>
      <c r="X10" s="34"/>
      <c r="Y10" s="34"/>
      <c r="Z10" s="34"/>
      <c r="AA10" s="34"/>
    </row>
    <row r="11" spans="1:27" ht="31.5" x14ac:dyDescent="0.25">
      <c r="A11" s="48"/>
      <c r="B11" s="48">
        <v>70081</v>
      </c>
      <c r="C11" s="8">
        <v>1</v>
      </c>
      <c r="D11" s="8"/>
      <c r="E11" s="8">
        <v>1</v>
      </c>
      <c r="F11" s="8"/>
      <c r="G11" s="8">
        <v>1</v>
      </c>
      <c r="H11" s="8"/>
      <c r="I11" s="8">
        <v>1</v>
      </c>
      <c r="J11" s="8"/>
      <c r="K11" s="32">
        <f t="shared" si="0"/>
        <v>4</v>
      </c>
      <c r="L11" s="33">
        <f t="shared" ref="L11:L29" si="3">K11/$W$6</f>
        <v>0.5</v>
      </c>
      <c r="M11" s="35">
        <v>3</v>
      </c>
      <c r="N11" s="64">
        <v>4</v>
      </c>
      <c r="O11" s="61" t="str">
        <f t="shared" ref="O11:O29" si="4">IF(M11=N11,"подтвердил",IF(M11&gt;N11,"повысил","понизил"))</f>
        <v>понизил</v>
      </c>
      <c r="P11" s="44">
        <f t="shared" si="1"/>
        <v>-1</v>
      </c>
      <c r="Q11" s="43"/>
      <c r="R11" s="19" t="e">
        <f>#REF!</f>
        <v>#REF!</v>
      </c>
      <c r="S11" s="20" t="e">
        <f>#REF!</f>
        <v>#REF!</v>
      </c>
      <c r="T11" s="19"/>
      <c r="U11" s="19"/>
      <c r="V11" s="34"/>
      <c r="W11" s="34"/>
      <c r="X11" s="34"/>
      <c r="Y11" s="34"/>
      <c r="Z11" s="34"/>
      <c r="AA11" s="34"/>
    </row>
    <row r="12" spans="1:27" ht="47.25" x14ac:dyDescent="0.25">
      <c r="A12" s="48"/>
      <c r="B12" s="48">
        <v>70083</v>
      </c>
      <c r="C12" s="8"/>
      <c r="D12" s="8"/>
      <c r="E12" s="8">
        <v>1</v>
      </c>
      <c r="F12" s="8"/>
      <c r="G12" s="8">
        <v>1</v>
      </c>
      <c r="H12" s="8"/>
      <c r="I12" s="8"/>
      <c r="J12" s="8"/>
      <c r="K12" s="32">
        <f t="shared" si="0"/>
        <v>2</v>
      </c>
      <c r="L12" s="33">
        <f t="shared" si="3"/>
        <v>0.25</v>
      </c>
      <c r="M12" s="35">
        <v>4</v>
      </c>
      <c r="N12" s="64">
        <v>4</v>
      </c>
      <c r="O12" s="61" t="str">
        <f t="shared" si="4"/>
        <v>подтвердил</v>
      </c>
      <c r="P12" s="44">
        <f t="shared" si="1"/>
        <v>0</v>
      </c>
      <c r="Q12" s="43"/>
      <c r="R12" s="19" t="e">
        <f>#REF!</f>
        <v>#REF!</v>
      </c>
      <c r="S12" s="20">
        <f>L12</f>
        <v>0.25</v>
      </c>
      <c r="T12" s="19"/>
      <c r="U12" s="19"/>
      <c r="V12" s="34"/>
      <c r="W12" s="34"/>
      <c r="X12" s="34"/>
      <c r="Y12" s="34"/>
      <c r="Z12" s="34"/>
      <c r="AA12" s="34"/>
    </row>
    <row r="13" spans="1:27" ht="31.5" x14ac:dyDescent="0.25">
      <c r="A13" s="48"/>
      <c r="B13" s="48">
        <v>70084</v>
      </c>
      <c r="C13" s="8">
        <v>1</v>
      </c>
      <c r="D13" s="8"/>
      <c r="E13" s="8">
        <v>1</v>
      </c>
      <c r="F13" s="8">
        <v>1</v>
      </c>
      <c r="G13" s="8">
        <v>1</v>
      </c>
      <c r="H13" s="8"/>
      <c r="I13" s="8"/>
      <c r="J13" s="8"/>
      <c r="K13" s="32">
        <f t="shared" si="0"/>
        <v>4</v>
      </c>
      <c r="L13" s="33">
        <f t="shared" si="3"/>
        <v>0.5</v>
      </c>
      <c r="M13" s="35">
        <v>2</v>
      </c>
      <c r="N13" s="64">
        <v>3</v>
      </c>
      <c r="O13" s="61" t="str">
        <f t="shared" si="4"/>
        <v>понизил</v>
      </c>
      <c r="P13" s="44">
        <f t="shared" si="1"/>
        <v>-1</v>
      </c>
      <c r="Q13" s="43"/>
      <c r="R13" s="19" t="e">
        <f>#REF!</f>
        <v>#REF!</v>
      </c>
      <c r="S13" s="20">
        <f>L13</f>
        <v>0.5</v>
      </c>
      <c r="T13" s="19"/>
      <c r="U13" s="19"/>
      <c r="V13" s="34"/>
      <c r="W13" s="34"/>
      <c r="X13" s="34"/>
      <c r="Y13" s="34"/>
      <c r="Z13" s="34"/>
      <c r="AA13" s="34"/>
    </row>
    <row r="14" spans="1:27" ht="31.5" x14ac:dyDescent="0.25">
      <c r="A14" s="48"/>
      <c r="B14" s="48">
        <v>70085</v>
      </c>
      <c r="C14" s="8">
        <v>1</v>
      </c>
      <c r="D14" s="8"/>
      <c r="E14" s="8">
        <v>1</v>
      </c>
      <c r="F14" s="8">
        <v>1</v>
      </c>
      <c r="G14" s="8">
        <v>1</v>
      </c>
      <c r="H14" s="8"/>
      <c r="I14" s="8">
        <v>1</v>
      </c>
      <c r="J14" s="8"/>
      <c r="K14" s="32">
        <f t="shared" si="0"/>
        <v>5</v>
      </c>
      <c r="L14" s="33">
        <f t="shared" si="3"/>
        <v>0.625</v>
      </c>
      <c r="M14" s="35">
        <v>3</v>
      </c>
      <c r="N14" s="64">
        <v>4</v>
      </c>
      <c r="O14" s="61" t="str">
        <f t="shared" si="4"/>
        <v>понизил</v>
      </c>
      <c r="P14" s="44">
        <f t="shared" si="1"/>
        <v>-1</v>
      </c>
      <c r="Q14" s="43"/>
      <c r="R14" s="19" t="e">
        <f>#REF!</f>
        <v>#REF!</v>
      </c>
      <c r="S14" s="20">
        <f>L14</f>
        <v>0.625</v>
      </c>
      <c r="T14" s="19"/>
      <c r="U14" s="19"/>
      <c r="V14" s="34"/>
      <c r="W14" s="34"/>
      <c r="X14" s="34"/>
      <c r="Y14" s="34"/>
      <c r="Z14" s="34"/>
      <c r="AA14" s="34"/>
    </row>
    <row r="15" spans="1:27" ht="31.5" x14ac:dyDescent="0.25">
      <c r="A15" s="48"/>
      <c r="B15" s="48">
        <v>70086</v>
      </c>
      <c r="C15" s="8">
        <v>1</v>
      </c>
      <c r="D15" s="8"/>
      <c r="E15" s="8">
        <v>1</v>
      </c>
      <c r="F15" s="8">
        <v>1</v>
      </c>
      <c r="G15" s="8">
        <v>1</v>
      </c>
      <c r="H15" s="8"/>
      <c r="I15" s="8">
        <v>1</v>
      </c>
      <c r="J15" s="8"/>
      <c r="K15" s="32">
        <f t="shared" si="0"/>
        <v>5</v>
      </c>
      <c r="L15" s="33">
        <f t="shared" si="3"/>
        <v>0.625</v>
      </c>
      <c r="M15" s="35">
        <v>3</v>
      </c>
      <c r="N15" s="64">
        <v>4</v>
      </c>
      <c r="O15" s="61" t="str">
        <f t="shared" si="4"/>
        <v>понизил</v>
      </c>
      <c r="P15" s="44">
        <f t="shared" si="1"/>
        <v>-1</v>
      </c>
      <c r="Q15" s="43"/>
      <c r="R15" s="19" t="e">
        <f>#REF!</f>
        <v>#REF!</v>
      </c>
      <c r="S15" s="20">
        <f>L15</f>
        <v>0.625</v>
      </c>
      <c r="T15" s="19"/>
      <c r="U15" s="19"/>
      <c r="V15" s="34"/>
      <c r="W15" s="34"/>
      <c r="X15" s="34"/>
      <c r="Y15" s="34"/>
      <c r="Z15" s="34"/>
      <c r="AA15" s="34"/>
    </row>
    <row r="16" spans="1:27" ht="31.5" x14ac:dyDescent="0.25">
      <c r="A16" s="48"/>
      <c r="B16" s="48">
        <v>70088</v>
      </c>
      <c r="C16" s="8">
        <v>1</v>
      </c>
      <c r="D16" s="8">
        <v>1</v>
      </c>
      <c r="E16" s="8">
        <v>1</v>
      </c>
      <c r="F16" s="8">
        <v>1</v>
      </c>
      <c r="G16" s="8"/>
      <c r="H16" s="8"/>
      <c r="I16" s="8">
        <v>1</v>
      </c>
      <c r="J16" s="8">
        <v>1</v>
      </c>
      <c r="K16" s="32">
        <f t="shared" si="0"/>
        <v>6</v>
      </c>
      <c r="L16" s="33">
        <f t="shared" si="3"/>
        <v>0.75</v>
      </c>
      <c r="M16" s="35">
        <v>3</v>
      </c>
      <c r="N16" s="64">
        <v>5</v>
      </c>
      <c r="O16" s="61" t="str">
        <f t="shared" si="4"/>
        <v>понизил</v>
      </c>
      <c r="P16" s="44">
        <f t="shared" si="1"/>
        <v>-2</v>
      </c>
      <c r="Q16" s="43"/>
      <c r="R16" s="19" t="e">
        <f>#REF!</f>
        <v>#REF!</v>
      </c>
      <c r="S16" s="20" t="e">
        <f>#REF!</f>
        <v>#REF!</v>
      </c>
      <c r="T16" s="19"/>
      <c r="U16" s="19"/>
      <c r="V16" s="34"/>
      <c r="W16" s="34"/>
      <c r="X16" s="34"/>
      <c r="Y16" s="34"/>
      <c r="Z16" s="34"/>
      <c r="AA16" s="34"/>
    </row>
    <row r="17" spans="1:27" ht="31.5" x14ac:dyDescent="0.25">
      <c r="A17" s="48"/>
      <c r="B17" s="48">
        <v>70089</v>
      </c>
      <c r="C17" s="8">
        <v>1</v>
      </c>
      <c r="D17" s="8"/>
      <c r="E17" s="8">
        <v>1</v>
      </c>
      <c r="F17" s="8">
        <v>1</v>
      </c>
      <c r="G17" s="8">
        <v>1</v>
      </c>
      <c r="H17" s="8"/>
      <c r="I17" s="8">
        <v>1</v>
      </c>
      <c r="J17" s="8">
        <v>1</v>
      </c>
      <c r="K17" s="32">
        <f t="shared" si="0"/>
        <v>6</v>
      </c>
      <c r="L17" s="33">
        <f t="shared" si="3"/>
        <v>0.75</v>
      </c>
      <c r="M17" s="35">
        <v>4</v>
      </c>
      <c r="N17" s="64">
        <v>5</v>
      </c>
      <c r="O17" s="61" t="str">
        <f t="shared" si="4"/>
        <v>понизил</v>
      </c>
      <c r="P17" s="44">
        <f t="shared" si="1"/>
        <v>-1</v>
      </c>
      <c r="Q17" s="43"/>
      <c r="R17" s="19" t="e">
        <f>#REF!</f>
        <v>#REF!</v>
      </c>
      <c r="S17" s="20">
        <f t="shared" ref="S17:S23" si="5">L16</f>
        <v>0.75</v>
      </c>
      <c r="T17" s="19"/>
      <c r="U17" s="19"/>
      <c r="V17" s="34"/>
      <c r="W17" s="34"/>
      <c r="X17" s="34"/>
      <c r="Y17" s="34"/>
      <c r="Z17" s="34"/>
      <c r="AA17" s="34"/>
    </row>
    <row r="18" spans="1:27" ht="31.5" x14ac:dyDescent="0.25">
      <c r="A18" s="48"/>
      <c r="B18" s="48">
        <v>70090</v>
      </c>
      <c r="C18" s="8">
        <v>1</v>
      </c>
      <c r="D18" s="8"/>
      <c r="E18" s="8">
        <v>1</v>
      </c>
      <c r="F18" s="8"/>
      <c r="G18" s="8">
        <v>1</v>
      </c>
      <c r="H18" s="8"/>
      <c r="I18" s="8">
        <v>1</v>
      </c>
      <c r="J18" s="8"/>
      <c r="K18" s="32">
        <f t="shared" si="0"/>
        <v>4</v>
      </c>
      <c r="L18" s="33">
        <f t="shared" si="3"/>
        <v>0.5</v>
      </c>
      <c r="M18" s="35">
        <v>3</v>
      </c>
      <c r="N18" s="64">
        <v>4</v>
      </c>
      <c r="O18" s="61" t="str">
        <f t="shared" si="4"/>
        <v>понизил</v>
      </c>
      <c r="P18" s="44">
        <f t="shared" si="1"/>
        <v>-1</v>
      </c>
      <c r="Q18" s="43"/>
      <c r="R18" s="19" t="e">
        <f>#REF!</f>
        <v>#REF!</v>
      </c>
      <c r="S18" s="20">
        <f t="shared" si="5"/>
        <v>0.75</v>
      </c>
      <c r="T18" s="19"/>
      <c r="U18" s="19"/>
      <c r="V18" s="34"/>
      <c r="W18" s="34"/>
      <c r="X18" s="34"/>
      <c r="Y18" s="34"/>
      <c r="Z18" s="34"/>
      <c r="AA18" s="34"/>
    </row>
    <row r="19" spans="1:27" ht="31.5" x14ac:dyDescent="0.25">
      <c r="A19" s="48"/>
      <c r="B19" s="48">
        <v>70091</v>
      </c>
      <c r="C19" s="8">
        <v>1</v>
      </c>
      <c r="D19" s="8"/>
      <c r="E19" s="8">
        <v>1</v>
      </c>
      <c r="F19" s="8"/>
      <c r="G19" s="8">
        <v>1</v>
      </c>
      <c r="H19" s="8"/>
      <c r="I19" s="8">
        <v>1</v>
      </c>
      <c r="J19" s="8">
        <v>1</v>
      </c>
      <c r="K19" s="32">
        <f t="shared" si="0"/>
        <v>5</v>
      </c>
      <c r="L19" s="33">
        <f t="shared" si="3"/>
        <v>0.625</v>
      </c>
      <c r="M19" s="35">
        <v>3</v>
      </c>
      <c r="N19" s="64">
        <v>4</v>
      </c>
      <c r="O19" s="61" t="str">
        <f t="shared" si="4"/>
        <v>понизил</v>
      </c>
      <c r="P19" s="44">
        <f t="shared" si="1"/>
        <v>-1</v>
      </c>
      <c r="Q19" s="43"/>
      <c r="R19" s="19" t="e">
        <f>#REF!</f>
        <v>#REF!</v>
      </c>
      <c r="S19" s="20">
        <f t="shared" si="5"/>
        <v>0.5</v>
      </c>
      <c r="T19" s="19"/>
      <c r="U19" s="19"/>
      <c r="V19" s="34"/>
      <c r="W19" s="34"/>
      <c r="X19" s="34"/>
      <c r="Y19" s="34"/>
      <c r="Z19" s="34"/>
      <c r="AA19" s="34"/>
    </row>
    <row r="20" spans="1:27" ht="31.5" x14ac:dyDescent="0.25">
      <c r="A20" s="48"/>
      <c r="B20" s="48">
        <v>70092</v>
      </c>
      <c r="C20" s="8">
        <v>1</v>
      </c>
      <c r="D20" s="8"/>
      <c r="E20" s="8">
        <v>1</v>
      </c>
      <c r="F20" s="8">
        <v>1</v>
      </c>
      <c r="G20" s="8">
        <v>1</v>
      </c>
      <c r="H20" s="8"/>
      <c r="I20" s="8">
        <v>1</v>
      </c>
      <c r="J20" s="8">
        <v>1</v>
      </c>
      <c r="K20" s="32">
        <f t="shared" si="0"/>
        <v>6</v>
      </c>
      <c r="L20" s="33">
        <f t="shared" si="3"/>
        <v>0.75</v>
      </c>
      <c r="M20" s="35">
        <v>3</v>
      </c>
      <c r="N20" s="64">
        <v>5</v>
      </c>
      <c r="O20" s="61" t="str">
        <f t="shared" si="4"/>
        <v>понизил</v>
      </c>
      <c r="P20" s="44">
        <f t="shared" si="1"/>
        <v>-2</v>
      </c>
      <c r="Q20" s="43"/>
      <c r="R20" s="19" t="e">
        <f>#REF!</f>
        <v>#REF!</v>
      </c>
      <c r="S20" s="20">
        <f t="shared" si="5"/>
        <v>0.625</v>
      </c>
      <c r="T20" s="19"/>
      <c r="U20" s="19"/>
      <c r="V20" s="34"/>
      <c r="W20" s="34"/>
      <c r="X20" s="34"/>
      <c r="Y20" s="34"/>
      <c r="Z20" s="34"/>
      <c r="AA20" s="34"/>
    </row>
    <row r="21" spans="1:27" ht="31.5" x14ac:dyDescent="0.25">
      <c r="A21" s="48"/>
      <c r="B21" s="48">
        <v>70093</v>
      </c>
      <c r="C21" s="8">
        <v>1</v>
      </c>
      <c r="D21" s="8"/>
      <c r="E21" s="8">
        <v>1</v>
      </c>
      <c r="F21" s="8"/>
      <c r="G21" s="8"/>
      <c r="H21" s="8"/>
      <c r="I21" s="8">
        <v>1</v>
      </c>
      <c r="J21" s="8"/>
      <c r="K21" s="32">
        <f t="shared" si="0"/>
        <v>3</v>
      </c>
      <c r="L21" s="33">
        <f t="shared" si="3"/>
        <v>0.375</v>
      </c>
      <c r="M21" s="35">
        <v>2</v>
      </c>
      <c r="N21" s="64">
        <v>4</v>
      </c>
      <c r="O21" s="61" t="str">
        <f t="shared" si="4"/>
        <v>понизил</v>
      </c>
      <c r="P21" s="44">
        <f t="shared" si="1"/>
        <v>-2</v>
      </c>
      <c r="Q21" s="43"/>
      <c r="R21" s="19" t="e">
        <f>#REF!</f>
        <v>#REF!</v>
      </c>
      <c r="S21" s="20">
        <f t="shared" si="5"/>
        <v>0.75</v>
      </c>
      <c r="T21" s="19"/>
      <c r="U21" s="19"/>
      <c r="V21" s="34"/>
      <c r="W21" s="34"/>
      <c r="X21" s="34"/>
      <c r="Y21" s="34"/>
      <c r="Z21" s="34"/>
      <c r="AA21" s="34"/>
    </row>
    <row r="22" spans="1:27" ht="31.5" x14ac:dyDescent="0.25">
      <c r="A22" s="48"/>
      <c r="B22" s="48">
        <v>70094</v>
      </c>
      <c r="C22" s="8">
        <v>1</v>
      </c>
      <c r="D22" s="8"/>
      <c r="E22" s="8">
        <v>1</v>
      </c>
      <c r="F22" s="8"/>
      <c r="G22" s="8">
        <v>1</v>
      </c>
      <c r="H22" s="8"/>
      <c r="I22" s="8"/>
      <c r="J22" s="8"/>
      <c r="K22" s="32">
        <f t="shared" si="0"/>
        <v>3</v>
      </c>
      <c r="L22" s="33">
        <f t="shared" si="3"/>
        <v>0.375</v>
      </c>
      <c r="M22" s="35">
        <v>2</v>
      </c>
      <c r="N22" s="64">
        <v>5</v>
      </c>
      <c r="O22" s="61" t="str">
        <f t="shared" si="4"/>
        <v>понизил</v>
      </c>
      <c r="P22" s="44">
        <f t="shared" si="1"/>
        <v>-3</v>
      </c>
      <c r="Q22" s="43"/>
      <c r="R22" s="19" t="e">
        <f>#REF!</f>
        <v>#REF!</v>
      </c>
      <c r="S22" s="20">
        <f t="shared" si="5"/>
        <v>0.375</v>
      </c>
      <c r="T22" s="19"/>
      <c r="U22" s="19"/>
      <c r="V22" s="34"/>
      <c r="W22" s="34"/>
      <c r="X22" s="34"/>
      <c r="Y22" s="34"/>
      <c r="Z22" s="34"/>
      <c r="AA22" s="34"/>
    </row>
    <row r="23" spans="1:27" ht="31.5" x14ac:dyDescent="0.25">
      <c r="A23" s="48"/>
      <c r="B23" s="48">
        <v>70096</v>
      </c>
      <c r="C23" s="8">
        <v>1</v>
      </c>
      <c r="D23" s="8"/>
      <c r="E23" s="8">
        <v>1</v>
      </c>
      <c r="F23" s="8"/>
      <c r="G23" s="8">
        <v>1</v>
      </c>
      <c r="H23" s="8"/>
      <c r="I23" s="8">
        <v>1</v>
      </c>
      <c r="J23" s="8"/>
      <c r="K23" s="32">
        <f t="shared" si="0"/>
        <v>4</v>
      </c>
      <c r="L23" s="33">
        <f t="shared" si="3"/>
        <v>0.5</v>
      </c>
      <c r="M23" s="35">
        <v>3</v>
      </c>
      <c r="N23" s="64">
        <v>4</v>
      </c>
      <c r="O23" s="61" t="str">
        <f t="shared" si="4"/>
        <v>понизил</v>
      </c>
      <c r="P23" s="44">
        <f t="shared" si="1"/>
        <v>-1</v>
      </c>
      <c r="Q23" s="43"/>
      <c r="R23" s="19" t="e">
        <f>#REF!</f>
        <v>#REF!</v>
      </c>
      <c r="S23" s="20">
        <f t="shared" si="5"/>
        <v>0.375</v>
      </c>
      <c r="T23" s="19"/>
      <c r="U23" s="19"/>
      <c r="V23" s="34"/>
      <c r="W23" s="34"/>
      <c r="X23" s="34"/>
      <c r="Y23" s="34"/>
      <c r="Z23" s="34"/>
      <c r="AA23" s="34"/>
    </row>
    <row r="24" spans="1:27" ht="31.5" x14ac:dyDescent="0.25">
      <c r="A24" s="48"/>
      <c r="B24" s="48">
        <v>70097</v>
      </c>
      <c r="C24" s="8">
        <v>1</v>
      </c>
      <c r="D24" s="8"/>
      <c r="E24" s="8">
        <v>1</v>
      </c>
      <c r="F24" s="8">
        <v>1</v>
      </c>
      <c r="G24" s="8"/>
      <c r="H24" s="8"/>
      <c r="I24" s="8">
        <v>1</v>
      </c>
      <c r="J24" s="8">
        <v>1</v>
      </c>
      <c r="K24" s="32">
        <f t="shared" si="0"/>
        <v>5</v>
      </c>
      <c r="L24" s="33">
        <f t="shared" si="3"/>
        <v>0.625</v>
      </c>
      <c r="M24" s="35">
        <v>3</v>
      </c>
      <c r="N24" s="64">
        <v>4</v>
      </c>
      <c r="O24" s="61" t="str">
        <f t="shared" si="4"/>
        <v>понизил</v>
      </c>
      <c r="P24" s="44">
        <f t="shared" si="1"/>
        <v>-1</v>
      </c>
      <c r="Q24" s="43"/>
      <c r="R24" s="19" t="e">
        <f>#REF!</f>
        <v>#REF!</v>
      </c>
      <c r="S24" s="20" t="e">
        <f>#REF!</f>
        <v>#REF!</v>
      </c>
      <c r="T24" s="19"/>
      <c r="U24" s="19"/>
      <c r="V24" s="34"/>
      <c r="W24" s="34"/>
      <c r="X24" s="34"/>
      <c r="Y24" s="34"/>
      <c r="Z24" s="34"/>
      <c r="AA24" s="34"/>
    </row>
    <row r="25" spans="1:27" ht="31.5" x14ac:dyDescent="0.25">
      <c r="A25" s="48"/>
      <c r="B25" s="48">
        <v>70099</v>
      </c>
      <c r="C25" s="8">
        <v>1</v>
      </c>
      <c r="D25" s="8"/>
      <c r="E25" s="8">
        <v>1</v>
      </c>
      <c r="F25" s="8">
        <v>1</v>
      </c>
      <c r="G25" s="8">
        <v>1</v>
      </c>
      <c r="H25" s="8"/>
      <c r="I25" s="8">
        <v>1</v>
      </c>
      <c r="J25" s="8">
        <v>1</v>
      </c>
      <c r="K25" s="32">
        <f t="shared" si="0"/>
        <v>6</v>
      </c>
      <c r="L25" s="33">
        <f t="shared" si="3"/>
        <v>0.75</v>
      </c>
      <c r="M25" s="35">
        <v>3</v>
      </c>
      <c r="N25" s="64">
        <v>4</v>
      </c>
      <c r="O25" s="61" t="str">
        <f t="shared" si="4"/>
        <v>понизил</v>
      </c>
      <c r="P25" s="44">
        <f t="shared" si="1"/>
        <v>-1</v>
      </c>
      <c r="Q25" s="43"/>
      <c r="R25" s="19" t="e">
        <f>#REF!</f>
        <v>#REF!</v>
      </c>
      <c r="S25" s="20">
        <f>L23</f>
        <v>0.5</v>
      </c>
      <c r="T25" s="19"/>
      <c r="U25" s="19"/>
      <c r="V25" s="34"/>
      <c r="W25" s="34"/>
      <c r="X25" s="34"/>
      <c r="Y25" s="34"/>
      <c r="Z25" s="34"/>
      <c r="AA25" s="34"/>
    </row>
    <row r="26" spans="1:27" ht="31.5" x14ac:dyDescent="0.25">
      <c r="A26" s="48"/>
      <c r="B26" s="48">
        <v>70100</v>
      </c>
      <c r="C26" s="8">
        <v>1</v>
      </c>
      <c r="D26" s="8"/>
      <c r="E26" s="8">
        <v>1</v>
      </c>
      <c r="F26" s="8">
        <v>1</v>
      </c>
      <c r="G26" s="8"/>
      <c r="H26" s="8"/>
      <c r="I26" s="8"/>
      <c r="J26" s="8">
        <v>1</v>
      </c>
      <c r="K26" s="32">
        <f t="shared" si="0"/>
        <v>4</v>
      </c>
      <c r="L26" s="33">
        <f t="shared" si="3"/>
        <v>0.5</v>
      </c>
      <c r="M26" s="35">
        <v>3</v>
      </c>
      <c r="N26" s="64">
        <v>5</v>
      </c>
      <c r="O26" s="61" t="str">
        <f t="shared" si="4"/>
        <v>понизил</v>
      </c>
      <c r="P26" s="44">
        <f t="shared" si="1"/>
        <v>-2</v>
      </c>
      <c r="Q26" s="43"/>
      <c r="R26" s="19" t="e">
        <f>#REF!</f>
        <v>#REF!</v>
      </c>
      <c r="S26" s="20">
        <f>L24</f>
        <v>0.625</v>
      </c>
      <c r="T26" s="19"/>
      <c r="U26" s="19"/>
      <c r="V26" s="34"/>
      <c r="W26" s="34"/>
      <c r="X26" s="34"/>
      <c r="Y26" s="34"/>
      <c r="Z26" s="34"/>
      <c r="AA26" s="34"/>
    </row>
    <row r="27" spans="1:27" ht="47.25" x14ac:dyDescent="0.25">
      <c r="A27" s="48"/>
      <c r="B27" s="48">
        <v>70101</v>
      </c>
      <c r="C27" s="8">
        <v>1</v>
      </c>
      <c r="D27" s="8"/>
      <c r="E27" s="8">
        <v>1</v>
      </c>
      <c r="F27" s="8">
        <v>1</v>
      </c>
      <c r="G27" s="8">
        <v>1</v>
      </c>
      <c r="H27" s="8"/>
      <c r="I27" s="8">
        <v>1</v>
      </c>
      <c r="J27" s="8"/>
      <c r="K27" s="32">
        <f t="shared" si="0"/>
        <v>5</v>
      </c>
      <c r="L27" s="33">
        <f t="shared" si="3"/>
        <v>0.625</v>
      </c>
      <c r="M27" s="35">
        <v>3</v>
      </c>
      <c r="N27" s="64">
        <v>3</v>
      </c>
      <c r="O27" s="61" t="str">
        <f t="shared" si="4"/>
        <v>подтвердил</v>
      </c>
      <c r="P27" s="44">
        <f t="shared" si="1"/>
        <v>0</v>
      </c>
      <c r="Q27" s="43"/>
      <c r="R27" s="19" t="e">
        <f>#REF!</f>
        <v>#REF!</v>
      </c>
      <c r="S27" s="20" t="e">
        <f>#REF!</f>
        <v>#REF!</v>
      </c>
      <c r="T27" s="19"/>
      <c r="U27" s="19"/>
      <c r="V27" s="34"/>
      <c r="W27" s="34"/>
      <c r="X27" s="34"/>
      <c r="Y27" s="34"/>
      <c r="Z27" s="34"/>
      <c r="AA27" s="34"/>
    </row>
    <row r="28" spans="1:27" ht="31.5" x14ac:dyDescent="0.25">
      <c r="A28" s="48"/>
      <c r="B28" s="48">
        <v>70102</v>
      </c>
      <c r="C28" s="8">
        <v>1</v>
      </c>
      <c r="D28" s="8"/>
      <c r="E28" s="8">
        <v>1</v>
      </c>
      <c r="F28" s="8"/>
      <c r="G28" s="8">
        <v>1</v>
      </c>
      <c r="H28" s="8"/>
      <c r="I28" s="8"/>
      <c r="J28" s="8"/>
      <c r="K28" s="32">
        <f t="shared" si="0"/>
        <v>3</v>
      </c>
      <c r="L28" s="33">
        <f t="shared" si="3"/>
        <v>0.375</v>
      </c>
      <c r="M28" s="35">
        <v>2</v>
      </c>
      <c r="N28" s="64">
        <v>4</v>
      </c>
      <c r="O28" s="61" t="str">
        <f t="shared" si="4"/>
        <v>понизил</v>
      </c>
      <c r="P28" s="44">
        <f t="shared" si="1"/>
        <v>-2</v>
      </c>
      <c r="Q28" s="43"/>
      <c r="R28" s="19" t="e">
        <f>#REF!</f>
        <v>#REF!</v>
      </c>
      <c r="S28" s="20">
        <f>L25</f>
        <v>0.75</v>
      </c>
      <c r="T28" s="19"/>
      <c r="U28" s="19"/>
      <c r="V28" s="34"/>
      <c r="W28" s="34"/>
      <c r="X28" s="34"/>
      <c r="Y28" s="34"/>
      <c r="Z28" s="34"/>
      <c r="AA28" s="34"/>
    </row>
    <row r="29" spans="1:27" ht="31.5" x14ac:dyDescent="0.25">
      <c r="A29" s="48"/>
      <c r="B29" s="48">
        <v>70103</v>
      </c>
      <c r="C29" s="8">
        <v>1</v>
      </c>
      <c r="D29" s="8"/>
      <c r="E29" s="8">
        <v>1</v>
      </c>
      <c r="F29" s="8">
        <v>1</v>
      </c>
      <c r="G29" s="8">
        <v>1</v>
      </c>
      <c r="H29" s="8"/>
      <c r="I29" s="8">
        <v>1</v>
      </c>
      <c r="J29" s="8">
        <v>1</v>
      </c>
      <c r="K29" s="32">
        <f t="shared" si="0"/>
        <v>6</v>
      </c>
      <c r="L29" s="33">
        <f t="shared" si="3"/>
        <v>0.75</v>
      </c>
      <c r="M29" s="35">
        <v>3</v>
      </c>
      <c r="N29" s="64">
        <v>5</v>
      </c>
      <c r="O29" s="61" t="str">
        <f t="shared" si="4"/>
        <v>понизил</v>
      </c>
      <c r="P29" s="44">
        <f t="shared" si="1"/>
        <v>-2</v>
      </c>
      <c r="Q29" s="43"/>
      <c r="R29" s="19" t="e">
        <f>#REF!</f>
        <v>#REF!</v>
      </c>
      <c r="S29" s="20">
        <f>L26</f>
        <v>0.5</v>
      </c>
      <c r="T29" s="19"/>
      <c r="U29" s="19"/>
      <c r="V29" s="34"/>
      <c r="W29" s="34"/>
      <c r="X29" s="34"/>
      <c r="Y29" s="34"/>
      <c r="Z29" s="34"/>
      <c r="AA29" s="34"/>
    </row>
    <row r="30" spans="1:27" ht="16.5" thickBot="1" x14ac:dyDescent="0.3">
      <c r="A30" s="65"/>
      <c r="B30" s="65"/>
      <c r="C30" s="27">
        <f t="shared" ref="C30:J30" si="6">COUNTIF(C10:C29,"1")</f>
        <v>19</v>
      </c>
      <c r="D30" s="27">
        <f t="shared" si="6"/>
        <v>1</v>
      </c>
      <c r="E30" s="27">
        <f t="shared" si="6"/>
        <v>20</v>
      </c>
      <c r="F30" s="27">
        <f t="shared" si="6"/>
        <v>11</v>
      </c>
      <c r="G30" s="27">
        <f t="shared" si="6"/>
        <v>16</v>
      </c>
      <c r="H30" s="27">
        <f t="shared" si="6"/>
        <v>0</v>
      </c>
      <c r="I30" s="27">
        <f t="shared" si="6"/>
        <v>15</v>
      </c>
      <c r="J30" s="27">
        <f t="shared" si="6"/>
        <v>9</v>
      </c>
      <c r="K30" s="69"/>
      <c r="L30" s="70"/>
      <c r="M30" s="37"/>
      <c r="N30" s="37"/>
      <c r="O30" s="36"/>
      <c r="P30" s="46"/>
      <c r="Q30" s="45"/>
      <c r="R30" s="19" t="e">
        <f>#REF!</f>
        <v>#REF!</v>
      </c>
      <c r="S30" s="20">
        <f>L27</f>
        <v>0.625</v>
      </c>
      <c r="T30" s="19"/>
      <c r="U30" s="19"/>
      <c r="V30" s="34"/>
      <c r="W30" s="34"/>
      <c r="X30" s="34"/>
      <c r="Y30" s="34"/>
      <c r="Z30" s="34"/>
      <c r="AA30" s="34"/>
    </row>
    <row r="31" spans="1:27" x14ac:dyDescent="0.25">
      <c r="C31" s="28">
        <f>C30/Анализ!$I$5</f>
        <v>0.95</v>
      </c>
      <c r="D31" s="28">
        <f>D30/Анализ!$I$5</f>
        <v>0.05</v>
      </c>
      <c r="E31" s="28">
        <f>E30/Анализ!$I$5</f>
        <v>1</v>
      </c>
      <c r="F31" s="28">
        <f>F30/Анализ!$I$5</f>
        <v>0.55000000000000004</v>
      </c>
      <c r="G31" s="28">
        <f>G30/Анализ!$I$5</f>
        <v>0.8</v>
      </c>
      <c r="H31" s="28">
        <f>H30/Анализ!$I$5</f>
        <v>0</v>
      </c>
      <c r="I31" s="28">
        <f>I30/Анализ!$I$5</f>
        <v>0.75</v>
      </c>
      <c r="J31" s="28">
        <f>J30/Анализ!$I$5</f>
        <v>0.45</v>
      </c>
      <c r="P31" s="19" t="s">
        <v>33</v>
      </c>
      <c r="Q31" s="19" t="s">
        <v>34</v>
      </c>
      <c r="R31" s="19" t="e">
        <f>#REF!</f>
        <v>#REF!</v>
      </c>
      <c r="S31" s="20">
        <f>L28</f>
        <v>0.375</v>
      </c>
      <c r="T31" s="19"/>
      <c r="U31" s="19"/>
      <c r="V31" s="34"/>
      <c r="W31" s="34"/>
      <c r="X31" s="34"/>
      <c r="Y31" s="34"/>
      <c r="Z31" s="34"/>
      <c r="AA31" s="34"/>
    </row>
    <row r="32" spans="1:27" x14ac:dyDescent="0.25">
      <c r="P32" s="19">
        <f>COUNTIF(O10:O29,"подтвердил")</f>
        <v>2</v>
      </c>
      <c r="Q32" s="19">
        <f>COUNTIF(O10:O29,"понизил")</f>
        <v>18</v>
      </c>
      <c r="R32" s="19" t="e">
        <f>#REF!</f>
        <v>#REF!</v>
      </c>
      <c r="S32" s="20">
        <f>L29</f>
        <v>0.75</v>
      </c>
      <c r="T32" s="19"/>
      <c r="U32" s="19"/>
      <c r="V32" s="34"/>
      <c r="W32" s="34"/>
      <c r="X32" s="34"/>
      <c r="Y32" s="34"/>
      <c r="Z32" s="34"/>
      <c r="AA32" s="34"/>
    </row>
    <row r="33" spans="18:27" x14ac:dyDescent="0.25">
      <c r="R33" s="19" t="e">
        <f>#REF!</f>
        <v>#REF!</v>
      </c>
      <c r="S33" s="20" t="e">
        <f>#REF!</f>
        <v>#REF!</v>
      </c>
      <c r="T33" s="19"/>
      <c r="U33" s="19"/>
      <c r="V33" s="34"/>
      <c r="W33" s="34"/>
      <c r="X33" s="34"/>
      <c r="Y33" s="34"/>
      <c r="Z33" s="34"/>
      <c r="AA33" s="34"/>
    </row>
    <row r="34" spans="18:27" x14ac:dyDescent="0.25">
      <c r="R34" s="19" t="e">
        <f>#REF!</f>
        <v>#REF!</v>
      </c>
      <c r="S34" s="20" t="e">
        <f>#REF!</f>
        <v>#REF!</v>
      </c>
      <c r="T34" s="19"/>
      <c r="U34" s="19"/>
      <c r="V34" s="34"/>
      <c r="W34" s="34"/>
      <c r="X34" s="34"/>
      <c r="Y34" s="34"/>
      <c r="Z34" s="34"/>
      <c r="AA34" s="34"/>
    </row>
    <row r="35" spans="18:27" x14ac:dyDescent="0.25">
      <c r="R35" s="19" t="e">
        <f>#REF!</f>
        <v>#REF!</v>
      </c>
      <c r="S35" s="20" t="e">
        <f>#REF!</f>
        <v>#REF!</v>
      </c>
      <c r="T35" s="19"/>
      <c r="U35" s="19"/>
      <c r="V35" s="34"/>
      <c r="W35" s="34"/>
      <c r="X35" s="34"/>
      <c r="Y35" s="34"/>
      <c r="Z35" s="34"/>
      <c r="AA35" s="34"/>
    </row>
    <row r="36" spans="18:27" x14ac:dyDescent="0.25">
      <c r="R36" s="19" t="e">
        <f>#REF!</f>
        <v>#REF!</v>
      </c>
      <c r="S36" s="20" t="e">
        <f>#REF!</f>
        <v>#REF!</v>
      </c>
      <c r="T36" s="19"/>
      <c r="U36" s="19"/>
      <c r="V36" s="34"/>
      <c r="W36" s="34"/>
      <c r="X36" s="34"/>
      <c r="Y36" s="34"/>
      <c r="Z36" s="34"/>
      <c r="AA36" s="34"/>
    </row>
    <row r="37" spans="18:27" x14ac:dyDescent="0.25">
      <c r="R37" s="19" t="e">
        <f>#REF!</f>
        <v>#REF!</v>
      </c>
      <c r="S37" s="20" t="e">
        <f>#REF!</f>
        <v>#REF!</v>
      </c>
      <c r="T37" s="19"/>
      <c r="U37" s="19"/>
      <c r="V37" s="34"/>
      <c r="W37" s="34"/>
      <c r="X37" s="34"/>
      <c r="Y37" s="34"/>
      <c r="Z37" s="34"/>
      <c r="AA37" s="34"/>
    </row>
    <row r="38" spans="18:27" x14ac:dyDescent="0.25">
      <c r="R38" s="19" t="e">
        <f>#REF!</f>
        <v>#REF!</v>
      </c>
      <c r="S38" s="20" t="e">
        <f>#REF!</f>
        <v>#REF!</v>
      </c>
      <c r="T38" s="19"/>
      <c r="U38" s="19"/>
      <c r="V38" s="34"/>
      <c r="W38" s="34"/>
      <c r="X38" s="34"/>
      <c r="Y38" s="34"/>
      <c r="Z38" s="34"/>
      <c r="AA38" s="34"/>
    </row>
    <row r="39" spans="18:27" x14ac:dyDescent="0.25">
      <c r="R39" s="19" t="e">
        <f>#REF!</f>
        <v>#REF!</v>
      </c>
      <c r="S39" s="20" t="e">
        <f>#REF!</f>
        <v>#REF!</v>
      </c>
      <c r="T39" s="19"/>
      <c r="U39" s="19"/>
      <c r="V39" s="34"/>
      <c r="W39" s="34"/>
      <c r="X39" s="34"/>
      <c r="Y39" s="34"/>
      <c r="Z39" s="34"/>
      <c r="AA39" s="34"/>
    </row>
    <row r="40" spans="18:27" x14ac:dyDescent="0.25">
      <c r="R40" s="19" t="e">
        <f>#REF!</f>
        <v>#REF!</v>
      </c>
      <c r="S40" s="20" t="e">
        <f>#REF!</f>
        <v>#REF!</v>
      </c>
      <c r="T40" s="19"/>
      <c r="U40" s="19"/>
      <c r="V40" s="34"/>
      <c r="W40" s="34"/>
      <c r="X40" s="34"/>
      <c r="Y40" s="34"/>
      <c r="Z40" s="34"/>
      <c r="AA40" s="34"/>
    </row>
    <row r="41" spans="18:27" x14ac:dyDescent="0.25">
      <c r="R41" s="19" t="e">
        <f>#REF!</f>
        <v>#REF!</v>
      </c>
      <c r="S41" s="20" t="e">
        <f>#REF!</f>
        <v>#REF!</v>
      </c>
      <c r="T41" s="19"/>
      <c r="U41" s="19"/>
      <c r="V41" s="34"/>
      <c r="W41" s="34"/>
      <c r="X41" s="34"/>
      <c r="Y41" s="34"/>
      <c r="Z41" s="34"/>
      <c r="AA41" s="34"/>
    </row>
    <row r="42" spans="18:27" x14ac:dyDescent="0.25">
      <c r="R42" s="19" t="e">
        <f>#REF!</f>
        <v>#REF!</v>
      </c>
      <c r="S42" s="20" t="e">
        <f>#REF!</f>
        <v>#REF!</v>
      </c>
      <c r="T42" s="19"/>
      <c r="U42" s="19"/>
      <c r="V42" s="34"/>
      <c r="W42" s="34"/>
      <c r="X42" s="34"/>
      <c r="Y42" s="34"/>
      <c r="Z42" s="34"/>
      <c r="AA42" s="34"/>
    </row>
    <row r="43" spans="18:27" x14ac:dyDescent="0.25">
      <c r="R43" s="19" t="e">
        <f>#REF!</f>
        <v>#REF!</v>
      </c>
      <c r="S43" s="20" t="e">
        <f>#REF!</f>
        <v>#REF!</v>
      </c>
      <c r="T43" s="19"/>
      <c r="U43" s="19"/>
      <c r="V43" s="34"/>
      <c r="W43" s="34"/>
      <c r="X43" s="34"/>
      <c r="Y43" s="34"/>
      <c r="Z43" s="34"/>
      <c r="AA43" s="34"/>
    </row>
    <row r="44" spans="18:27" x14ac:dyDescent="0.25">
      <c r="R44" s="19" t="e">
        <f>#REF!</f>
        <v>#REF!</v>
      </c>
      <c r="S44" s="20" t="e">
        <f>#REF!</f>
        <v>#REF!</v>
      </c>
      <c r="T44" s="19"/>
      <c r="U44" s="19"/>
      <c r="V44" s="34"/>
      <c r="W44" s="34"/>
      <c r="X44" s="34"/>
      <c r="Y44" s="34"/>
      <c r="Z44" s="34"/>
      <c r="AA44" s="34"/>
    </row>
    <row r="45" spans="18:27" x14ac:dyDescent="0.25">
      <c r="R45" s="19" t="e">
        <f>#REF!</f>
        <v>#REF!</v>
      </c>
      <c r="S45" s="20" t="e">
        <f>#REF!</f>
        <v>#REF!</v>
      </c>
      <c r="T45" s="19"/>
      <c r="U45" s="19"/>
    </row>
    <row r="46" spans="18:27" x14ac:dyDescent="0.25">
      <c r="R46" s="19" t="e">
        <f>#REF!</f>
        <v>#REF!</v>
      </c>
      <c r="S46" s="20" t="e">
        <f>#REF!</f>
        <v>#REF!</v>
      </c>
      <c r="T46" s="19"/>
      <c r="U46" s="19"/>
    </row>
    <row r="47" spans="18:27" x14ac:dyDescent="0.25">
      <c r="R47" s="19" t="e">
        <f>#REF!</f>
        <v>#REF!</v>
      </c>
      <c r="S47" s="20" t="e">
        <f>#REF!</f>
        <v>#REF!</v>
      </c>
      <c r="T47" s="19"/>
      <c r="U47" s="19"/>
    </row>
    <row r="48" spans="18:27" x14ac:dyDescent="0.25">
      <c r="R48" s="19"/>
      <c r="S48" s="20"/>
      <c r="T48" s="19"/>
      <c r="U48" s="19"/>
    </row>
    <row r="49" spans="18:19" x14ac:dyDescent="0.25">
      <c r="S49" s="12"/>
    </row>
    <row r="51" spans="18:19" x14ac:dyDescent="0.25">
      <c r="R51" s="19" t="s">
        <v>35</v>
      </c>
    </row>
    <row r="52" spans="18:19" x14ac:dyDescent="0.25">
      <c r="R52" s="19">
        <f>COUNTIF(O10:O29,"повысил")</f>
        <v>0</v>
      </c>
    </row>
  </sheetData>
  <mergeCells count="4">
    <mergeCell ref="A30:B30"/>
    <mergeCell ref="C2:W4"/>
    <mergeCell ref="E6:Q7"/>
    <mergeCell ref="K30:L30"/>
  </mergeCells>
  <conditionalFormatting sqref="P10:P29">
    <cfRule type="cellIs" dxfId="11" priority="13" operator="lessThanOrEqual">
      <formula>-2</formula>
    </cfRule>
  </conditionalFormatting>
  <conditionalFormatting sqref="O10:O29">
    <cfRule type="containsText" dxfId="10" priority="8" operator="containsText" text="подтвердил">
      <formula>NOT(ISERROR(SEARCH("подтвердил",O10)))</formula>
    </cfRule>
    <cfRule type="containsText" dxfId="9" priority="9" operator="containsText" text="подтвердил">
      <formula>NOT(ISERROR(SEARCH("подтвердил",O10)))</formula>
    </cfRule>
    <cfRule type="containsText" dxfId="8" priority="10" operator="containsText" text="повысил">
      <formula>NOT(ISERROR(SEARCH("повысил",O10)))</formula>
    </cfRule>
    <cfRule type="containsText" dxfId="7" priority="11" operator="containsText" text="понизил">
      <formula>NOT(ISERROR(SEARCH("понизил",O10)))</formula>
    </cfRule>
    <cfRule type="containsText" dxfId="6" priority="12" operator="containsText" text="потвердил">
      <formula>NOT(ISERROR(SEARCH("потвердил",O10)))</formula>
    </cfRule>
  </conditionalFormatting>
  <conditionalFormatting sqref="N23:N24">
    <cfRule type="expression" dxfId="5" priority="2" stopIfTrue="1">
      <formula>R26=0</formula>
    </cfRule>
  </conditionalFormatting>
  <conditionalFormatting sqref="N10:N11">
    <cfRule type="expression" dxfId="4" priority="5" stopIfTrue="1">
      <formula>R10=0</formula>
    </cfRule>
  </conditionalFormatting>
  <conditionalFormatting sqref="N12:N15">
    <cfRule type="expression" dxfId="3" priority="4" stopIfTrue="1">
      <formula>R13=0</formula>
    </cfRule>
  </conditionalFormatting>
  <conditionalFormatting sqref="N16:N22">
    <cfRule type="expression" dxfId="2" priority="3" stopIfTrue="1">
      <formula>R18=0</formula>
    </cfRule>
  </conditionalFormatting>
  <conditionalFormatting sqref="N25:N29">
    <cfRule type="expression" dxfId="1" priority="1" stopIfTrue="1">
      <formula>R29=0</formula>
    </cfRule>
  </conditionalFormatting>
  <dataValidations count="1">
    <dataValidation type="list" allowBlank="1" showInputMessage="1" showErrorMessage="1" sqref="N10:N29" xr:uid="{D7E7C5FC-F725-4325-B14C-C98DBE8F71ED}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"/>
  <sheetViews>
    <sheetView zoomScale="85" zoomScaleNormal="85" workbookViewId="0">
      <selection activeCell="C5" sqref="C5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1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9" ht="21" x14ac:dyDescent="0.35">
      <c r="C3" s="89" t="s">
        <v>61</v>
      </c>
      <c r="D3" s="89"/>
      <c r="E3" s="89"/>
      <c r="F3" s="90"/>
      <c r="G3" s="5"/>
      <c r="H3" s="6"/>
      <c r="I3" s="74"/>
      <c r="J3" s="74"/>
      <c r="M3" s="9">
        <v>2020</v>
      </c>
      <c r="O3" s="75" t="s">
        <v>0</v>
      </c>
      <c r="P3" s="76"/>
      <c r="Q3" s="76"/>
      <c r="R3" s="76"/>
      <c r="S3" s="76"/>
      <c r="T3" s="76"/>
      <c r="U3" s="76"/>
      <c r="V3" s="76"/>
      <c r="W3" s="76"/>
      <c r="X3" s="77"/>
    </row>
    <row r="4" spans="1:29" ht="15.75" x14ac:dyDescent="0.25">
      <c r="A4" s="83" t="s">
        <v>1</v>
      </c>
      <c r="B4" s="84"/>
      <c r="C4" s="84"/>
      <c r="D4" s="84"/>
      <c r="E4" s="84"/>
      <c r="F4" s="84"/>
      <c r="G4" s="85" t="s">
        <v>48</v>
      </c>
      <c r="H4" s="85"/>
      <c r="I4" s="85"/>
      <c r="J4" s="85"/>
      <c r="K4" s="86"/>
      <c r="L4" s="86"/>
      <c r="M4" s="86"/>
      <c r="N4" s="86"/>
      <c r="O4" s="85"/>
      <c r="P4" s="85"/>
      <c r="Q4" s="85"/>
      <c r="R4" s="87"/>
      <c r="S4" s="87"/>
      <c r="T4" s="87"/>
      <c r="U4" s="87"/>
      <c r="V4" s="87"/>
      <c r="W4" s="87"/>
      <c r="X4" s="88"/>
    </row>
    <row r="5" spans="1:29" ht="19.5" x14ac:dyDescent="0.35">
      <c r="A5" s="11" t="s">
        <v>2</v>
      </c>
      <c r="B5" s="10"/>
      <c r="C5" s="10"/>
      <c r="D5" s="80" t="s">
        <v>12</v>
      </c>
      <c r="E5" s="81"/>
      <c r="F5" s="81"/>
      <c r="G5" s="81"/>
      <c r="H5" s="82"/>
      <c r="I5" s="26">
        <v>20</v>
      </c>
      <c r="J5" s="13"/>
      <c r="K5" s="16"/>
      <c r="L5" s="17"/>
      <c r="M5" s="17"/>
      <c r="N5" s="18"/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9" ht="31.5" customHeight="1" x14ac:dyDescent="0.25">
      <c r="A6" s="94" t="s">
        <v>3</v>
      </c>
      <c r="B6" s="95"/>
      <c r="C6" s="95" t="s">
        <v>4</v>
      </c>
      <c r="D6" s="95"/>
      <c r="E6" s="96" t="s">
        <v>13</v>
      </c>
      <c r="F6" s="96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1" t="s">
        <v>46</v>
      </c>
      <c r="B7" s="91"/>
      <c r="C7" s="92">
        <v>24</v>
      </c>
      <c r="D7" s="92"/>
      <c r="E7" s="93">
        <v>20</v>
      </c>
      <c r="F7" s="93"/>
      <c r="G7" s="40">
        <f>Поэлементный!Z2</f>
        <v>0</v>
      </c>
      <c r="H7" s="40">
        <f>Поэлементный!Z3</f>
        <v>3</v>
      </c>
      <c r="I7" s="40">
        <f>Поэлементный!Z4</f>
        <v>13</v>
      </c>
      <c r="J7" s="40">
        <f>Поэлементный!Z5</f>
        <v>4</v>
      </c>
      <c r="K7" s="24">
        <f>(G7+H7)/E7</f>
        <v>0.15</v>
      </c>
      <c r="L7" s="24">
        <f>(G7+H7+I7)/E7</f>
        <v>0.8</v>
      </c>
      <c r="M7" s="25">
        <f>J7/E7</f>
        <v>0.2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3" t="s">
        <v>5</v>
      </c>
      <c r="B8" s="104"/>
      <c r="C8" s="104"/>
      <c r="D8" s="104"/>
      <c r="E8" s="105" t="s">
        <v>6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</row>
    <row r="9" spans="1:29" ht="15.75" x14ac:dyDescent="0.25">
      <c r="A9" s="103"/>
      <c r="B9" s="104"/>
      <c r="C9" s="104"/>
      <c r="D9" s="104"/>
      <c r="E9" s="42">
        <f>Поэлементный!C9</f>
        <v>1</v>
      </c>
      <c r="F9" s="42">
        <f>Поэлементный!D9</f>
        <v>2</v>
      </c>
      <c r="G9" s="42">
        <f>Поэлементный!E9</f>
        <v>3</v>
      </c>
      <c r="H9" s="42">
        <f>Поэлементный!F9</f>
        <v>4</v>
      </c>
      <c r="I9" s="42">
        <f>Поэлементный!G9</f>
        <v>5</v>
      </c>
      <c r="J9" s="42">
        <f>Поэлементный!H9</f>
        <v>6</v>
      </c>
      <c r="K9" s="42">
        <f>Поэлементный!I9</f>
        <v>7</v>
      </c>
      <c r="L9" s="42">
        <f>Поэлементный!J9</f>
        <v>8</v>
      </c>
      <c r="M9" s="42" t="e">
        <f>Поэлементный!#REF!</f>
        <v>#REF!</v>
      </c>
      <c r="N9" s="42" t="e">
        <f>Поэлементный!#REF!</f>
        <v>#REF!</v>
      </c>
      <c r="O9" s="42" t="e">
        <f>Поэлементный!#REF!</f>
        <v>#REF!</v>
      </c>
      <c r="P9" s="42" t="e">
        <f>Поэлементный!#REF!</f>
        <v>#REF!</v>
      </c>
      <c r="Q9" s="42" t="e">
        <f>Поэлементный!#REF!</f>
        <v>#REF!</v>
      </c>
      <c r="R9" s="42" t="e">
        <f>Поэлементный!#REF!</f>
        <v>#REF!</v>
      </c>
      <c r="S9" s="42" t="e">
        <f>Поэлементный!#REF!</f>
        <v>#REF!</v>
      </c>
      <c r="T9" s="42" t="e">
        <f>Поэлементный!#REF!</f>
        <v>#REF!</v>
      </c>
      <c r="U9" s="42" t="e">
        <f>Поэлементный!#REF!</f>
        <v>#REF!</v>
      </c>
      <c r="V9" s="42" t="e">
        <f>Поэлементный!#REF!</f>
        <v>#REF!</v>
      </c>
      <c r="W9" s="42" t="e">
        <f>Поэлементный!#REF!</f>
        <v>#REF!</v>
      </c>
      <c r="X9" s="42" t="e">
        <f>Поэлементный!#REF!</f>
        <v>#REF!</v>
      </c>
    </row>
    <row r="10" spans="1:29" ht="15.75" x14ac:dyDescent="0.25">
      <c r="A10" s="97" t="s">
        <v>46</v>
      </c>
      <c r="B10" s="98"/>
      <c r="C10" s="98"/>
      <c r="D10" s="99"/>
      <c r="E10" s="22">
        <f>Поэлементный!C30</f>
        <v>19</v>
      </c>
      <c r="F10" s="22">
        <f>Поэлементный!D30</f>
        <v>1</v>
      </c>
      <c r="G10" s="22">
        <f>Поэлементный!E30</f>
        <v>20</v>
      </c>
      <c r="H10" s="22">
        <f>Поэлементный!F30</f>
        <v>11</v>
      </c>
      <c r="I10" s="22">
        <f>Поэлементный!G30</f>
        <v>16</v>
      </c>
      <c r="J10" s="22">
        <f>Поэлементный!H30</f>
        <v>0</v>
      </c>
      <c r="K10" s="22">
        <f>Поэлементный!I30</f>
        <v>15</v>
      </c>
      <c r="L10" s="22">
        <f>Поэлементный!J30</f>
        <v>9</v>
      </c>
      <c r="M10" s="22" t="e">
        <f>Поэлементный!#REF!</f>
        <v>#REF!</v>
      </c>
      <c r="N10" s="22" t="e">
        <f>Поэлементный!#REF!</f>
        <v>#REF!</v>
      </c>
      <c r="O10" s="22" t="e">
        <f>Поэлементный!#REF!</f>
        <v>#REF!</v>
      </c>
      <c r="P10" s="22" t="e">
        <f>Поэлементный!#REF!</f>
        <v>#REF!</v>
      </c>
      <c r="Q10" s="22" t="e">
        <f>Поэлементный!#REF!</f>
        <v>#REF!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100"/>
      <c r="B11" s="101"/>
      <c r="C11" s="101"/>
      <c r="D11" s="102"/>
      <c r="E11" s="23">
        <f>E10/$E$7</f>
        <v>0.95</v>
      </c>
      <c r="F11" s="23">
        <f t="shared" ref="F11:P11" si="0">F10/$E$7</f>
        <v>0.05</v>
      </c>
      <c r="G11" s="23">
        <f t="shared" si="0"/>
        <v>1</v>
      </c>
      <c r="H11" s="23">
        <f t="shared" si="0"/>
        <v>0.55000000000000004</v>
      </c>
      <c r="I11" s="23">
        <f t="shared" si="0"/>
        <v>0.8</v>
      </c>
      <c r="J11" s="23">
        <f t="shared" si="0"/>
        <v>0</v>
      </c>
      <c r="K11" s="23">
        <f t="shared" si="0"/>
        <v>0.75</v>
      </c>
      <c r="L11" s="23">
        <f t="shared" si="0"/>
        <v>0.45</v>
      </c>
      <c r="M11" s="23" t="e">
        <f t="shared" si="0"/>
        <v>#REF!</v>
      </c>
      <c r="N11" s="23" t="e">
        <f t="shared" si="0"/>
        <v>#REF!</v>
      </c>
      <c r="O11" s="23" t="e">
        <f t="shared" si="0"/>
        <v>#REF!</v>
      </c>
      <c r="P11" s="23" t="e">
        <f t="shared" si="0"/>
        <v>#REF!</v>
      </c>
      <c r="Q11" s="23" t="e">
        <f>Q10/$E$7</f>
        <v>#REF!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11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9" ht="19.899999999999999" customHeight="1" x14ac:dyDescent="0.25">
      <c r="A13" s="114" t="s">
        <v>7</v>
      </c>
      <c r="B13" s="76"/>
      <c r="C13" s="76"/>
      <c r="D13" s="115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9" ht="19.899999999999999" customHeight="1" x14ac:dyDescent="0.25">
      <c r="A14" s="108">
        <v>1</v>
      </c>
      <c r="B14" s="108"/>
      <c r="C14" s="108"/>
      <c r="D14" s="108"/>
      <c r="E14" s="109" t="s">
        <v>55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9" ht="19.899999999999999" customHeight="1" x14ac:dyDescent="0.25">
      <c r="A15" s="117">
        <v>2</v>
      </c>
      <c r="B15" s="117"/>
      <c r="C15" s="117"/>
      <c r="D15" s="117"/>
      <c r="E15" s="109" t="s">
        <v>56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9" ht="19.899999999999999" customHeight="1" x14ac:dyDescent="0.25">
      <c r="A16" s="117">
        <v>3</v>
      </c>
      <c r="B16" s="117"/>
      <c r="C16" s="117"/>
      <c r="D16" s="117"/>
      <c r="E16" s="109" t="s">
        <v>49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9.899999999999999" customHeight="1" x14ac:dyDescent="0.25">
      <c r="A17" s="117">
        <v>4</v>
      </c>
      <c r="B17" s="117"/>
      <c r="C17" s="117"/>
      <c r="D17" s="117"/>
      <c r="E17" s="109" t="s">
        <v>50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 ht="19.899999999999999" customHeight="1" x14ac:dyDescent="0.25">
      <c r="A18" s="117">
        <v>5</v>
      </c>
      <c r="B18" s="117"/>
      <c r="C18" s="117"/>
      <c r="D18" s="117"/>
      <c r="E18" s="109" t="s">
        <v>51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ht="19.899999999999999" customHeight="1" x14ac:dyDescent="0.25">
      <c r="A19" s="117">
        <v>6</v>
      </c>
      <c r="B19" s="117"/>
      <c r="C19" s="117"/>
      <c r="D19" s="117"/>
      <c r="E19" s="109" t="s">
        <v>52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ht="19.899999999999999" customHeight="1" x14ac:dyDescent="0.25">
      <c r="A20" s="117">
        <v>7</v>
      </c>
      <c r="B20" s="117"/>
      <c r="C20" s="117"/>
      <c r="D20" s="117"/>
      <c r="E20" s="109" t="s">
        <v>53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9.899999999999999" customHeight="1" x14ac:dyDescent="0.25">
      <c r="A21" s="117">
        <v>8</v>
      </c>
      <c r="B21" s="117"/>
      <c r="C21" s="117"/>
      <c r="D21" s="117"/>
      <c r="E21" s="109" t="s">
        <v>54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19.899999999999999" customHeight="1" x14ac:dyDescent="0.25"/>
    <row r="23" spans="1:24" ht="19.899999999999999" customHeight="1" x14ac:dyDescent="0.25"/>
    <row r="24" spans="1:24" ht="19.899999999999999" customHeight="1" x14ac:dyDescent="0.25"/>
    <row r="25" spans="1:24" ht="19.899999999999999" customHeight="1" x14ac:dyDescent="0.25"/>
    <row r="26" spans="1:24" ht="19.899999999999999" customHeight="1" x14ac:dyDescent="0.25"/>
    <row r="27" spans="1:24" ht="19.899999999999999" customHeight="1" x14ac:dyDescent="0.25"/>
    <row r="28" spans="1:24" ht="19.899999999999999" customHeight="1" x14ac:dyDescent="0.25"/>
    <row r="29" spans="1:24" ht="19.899999999999999" customHeight="1" x14ac:dyDescent="0.25"/>
    <row r="30" spans="1:24" ht="19.899999999999999" customHeight="1" x14ac:dyDescent="0.25"/>
    <row r="31" spans="1:24" ht="19.899999999999999" customHeight="1" x14ac:dyDescent="0.25"/>
    <row r="32" spans="1:24" ht="19.899999999999999" customHeight="1" x14ac:dyDescent="0.25"/>
    <row r="33" ht="19.899999999999999" customHeight="1" x14ac:dyDescent="0.25"/>
  </sheetData>
  <mergeCells count="36"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 xr:uid="{00000000-0002-0000-0100-000000000000}">
      <formula1>#REF!</formula1>
    </dataValidation>
    <dataValidation type="list" allowBlank="1" showInputMessage="1" showErrorMessage="1" sqref="A3" xr:uid="{00000000-0002-0000-0100-000001000000}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zoomScale="85" zoomScaleNormal="85" workbookViewId="0">
      <selection activeCell="A4" sqref="A4:R4"/>
    </sheetView>
  </sheetViews>
  <sheetFormatPr defaultRowHeight="15" x14ac:dyDescent="0.25"/>
  <sheetData>
    <row r="1" spans="1:18" ht="21" thickBot="1" x14ac:dyDescent="0.35">
      <c r="A1" s="118" t="str">
        <f>Анализ!A2</f>
        <v xml:space="preserve">Анализ ВПР в рамках класса 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0"/>
      <c r="Q1" s="120"/>
      <c r="R1" s="120"/>
    </row>
    <row r="2" spans="1:18" ht="15.75" x14ac:dyDescent="0.25">
      <c r="A2" s="121" t="s">
        <v>47</v>
      </c>
      <c r="B2" s="122"/>
      <c r="C2" s="122"/>
      <c r="D2" s="122"/>
      <c r="E2" s="122"/>
      <c r="F2" s="123"/>
      <c r="G2" t="s">
        <v>46</v>
      </c>
      <c r="H2" t="s">
        <v>24</v>
      </c>
      <c r="I2" s="74"/>
      <c r="J2" s="74"/>
      <c r="K2" s="133"/>
      <c r="L2" s="134"/>
      <c r="M2" s="134"/>
      <c r="N2" s="135"/>
      <c r="O2" s="84">
        <v>2020</v>
      </c>
      <c r="P2" s="84"/>
      <c r="Q2" s="84"/>
      <c r="R2" s="84"/>
    </row>
    <row r="3" spans="1:18" ht="16.5" thickBot="1" x14ac:dyDescent="0.3">
      <c r="A3" s="83" t="s">
        <v>1</v>
      </c>
      <c r="B3" s="84"/>
      <c r="C3" s="84"/>
      <c r="D3" s="84"/>
      <c r="E3" s="84"/>
      <c r="F3" s="84"/>
      <c r="G3" s="127" t="s">
        <v>48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5.75" x14ac:dyDescent="0.25">
      <c r="A4" s="124" t="s">
        <v>8</v>
      </c>
      <c r="B4" s="125"/>
      <c r="C4" s="125"/>
      <c r="D4" s="125"/>
      <c r="E4" s="125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x14ac:dyDescent="0.25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1:18" x14ac:dyDescent="0.25">
      <c r="A6" s="130" t="s">
        <v>58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18" x14ac:dyDescent="0.25">
      <c r="A7" s="130" t="s">
        <v>60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1:18" x14ac:dyDescent="0.25">
      <c r="A8" s="130" t="s">
        <v>59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</row>
    <row r="9" spans="1:18" ht="15.75" x14ac:dyDescent="0.25">
      <c r="A9" s="128" t="s">
        <v>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9"/>
    </row>
    <row r="10" spans="1:18" ht="15.75" thickBot="1" x14ac:dyDescent="0.3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</row>
    <row r="11" spans="1:18" ht="15.75" thickBot="1" x14ac:dyDescent="0.3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</row>
    <row r="12" spans="1:18" ht="15.75" thickBot="1" x14ac:dyDescent="0.3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</row>
    <row r="13" spans="1:18" ht="15.75" thickBot="1" x14ac:dyDescent="0.3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</row>
    <row r="14" spans="1:18" ht="15.75" thickBot="1" x14ac:dyDescent="0.3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</row>
    <row r="15" spans="1:18" ht="15.75" thickBot="1" x14ac:dyDescent="0.3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</row>
    <row r="16" spans="1:18" ht="15.75" thickBot="1" x14ac:dyDescent="0.3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1:18" ht="15.75" thickBot="1" x14ac:dyDescent="0.3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1:18" ht="15.75" thickBot="1" x14ac:dyDescent="0.3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1:18" x14ac:dyDescent="0.2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</row>
    <row r="20" spans="1:18" ht="15.75" x14ac:dyDescent="0.25">
      <c r="A20" s="154" t="s">
        <v>19</v>
      </c>
      <c r="B20" s="155"/>
      <c r="C20" s="150" t="s">
        <v>17</v>
      </c>
      <c r="D20" s="150"/>
      <c r="E20" s="150"/>
      <c r="F20" s="150"/>
      <c r="G20" s="150"/>
      <c r="H20" s="150"/>
      <c r="I20" s="150"/>
      <c r="J20" s="151" t="s">
        <v>19</v>
      </c>
      <c r="K20" s="152"/>
      <c r="L20" s="153" t="s">
        <v>18</v>
      </c>
      <c r="M20" s="151"/>
      <c r="N20" s="151"/>
      <c r="O20" s="151"/>
      <c r="P20" s="151"/>
      <c r="Q20" s="151"/>
      <c r="R20" s="152"/>
    </row>
    <row r="21" spans="1:18" ht="15.75" x14ac:dyDescent="0.25">
      <c r="A21" s="145"/>
      <c r="B21" s="145"/>
      <c r="C21" s="146"/>
      <c r="D21" s="146"/>
      <c r="E21" s="146"/>
      <c r="F21" s="146"/>
      <c r="G21" s="146"/>
      <c r="H21" s="146"/>
      <c r="I21" s="146"/>
      <c r="J21" s="143"/>
      <c r="K21" s="144"/>
      <c r="L21" s="142"/>
      <c r="M21" s="143"/>
      <c r="N21" s="143"/>
      <c r="O21" s="143"/>
      <c r="P21" s="143"/>
      <c r="Q21" s="143"/>
      <c r="R21" s="144"/>
    </row>
    <row r="22" spans="1:18" ht="15.75" x14ac:dyDescent="0.25">
      <c r="A22" s="145"/>
      <c r="B22" s="145"/>
      <c r="C22" s="146"/>
      <c r="D22" s="146"/>
      <c r="E22" s="146"/>
      <c r="F22" s="146"/>
      <c r="G22" s="146"/>
      <c r="H22" s="146"/>
      <c r="I22" s="146"/>
      <c r="J22" s="143"/>
      <c r="K22" s="144"/>
      <c r="L22" s="142"/>
      <c r="M22" s="143"/>
      <c r="N22" s="143"/>
      <c r="O22" s="143"/>
      <c r="P22" s="143"/>
      <c r="Q22" s="143"/>
      <c r="R22" s="144"/>
    </row>
    <row r="23" spans="1:18" ht="15.75" x14ac:dyDescent="0.25">
      <c r="A23" s="145"/>
      <c r="B23" s="145"/>
      <c r="C23" s="146"/>
      <c r="D23" s="146"/>
      <c r="E23" s="146"/>
      <c r="F23" s="146"/>
      <c r="G23" s="146"/>
      <c r="H23" s="146"/>
      <c r="I23" s="146"/>
      <c r="J23" s="143"/>
      <c r="K23" s="144"/>
      <c r="L23" s="142"/>
      <c r="M23" s="143"/>
      <c r="N23" s="143"/>
      <c r="O23" s="143"/>
      <c r="P23" s="143"/>
      <c r="Q23" s="143"/>
      <c r="R23" s="144"/>
    </row>
    <row r="24" spans="1:18" ht="15.75" x14ac:dyDescent="0.25">
      <c r="A24" s="145"/>
      <c r="B24" s="145"/>
      <c r="C24" s="146"/>
      <c r="D24" s="146"/>
      <c r="E24" s="146"/>
      <c r="F24" s="146"/>
      <c r="G24" s="146"/>
      <c r="H24" s="146"/>
      <c r="I24" s="146"/>
      <c r="J24" s="143"/>
      <c r="K24" s="144"/>
      <c r="L24" s="142"/>
      <c r="M24" s="143"/>
      <c r="N24" s="143"/>
      <c r="O24" s="143"/>
      <c r="P24" s="143"/>
      <c r="Q24" s="143"/>
      <c r="R24" s="144"/>
    </row>
    <row r="25" spans="1:18" ht="15.75" x14ac:dyDescent="0.25">
      <c r="A25" s="145"/>
      <c r="B25" s="145"/>
      <c r="C25" s="146"/>
      <c r="D25" s="146"/>
      <c r="E25" s="146"/>
      <c r="F25" s="146"/>
      <c r="G25" s="146"/>
      <c r="H25" s="146"/>
      <c r="I25" s="146"/>
      <c r="J25" s="143"/>
      <c r="K25" s="144"/>
      <c r="L25" s="142"/>
      <c r="M25" s="143"/>
      <c r="N25" s="143"/>
      <c r="O25" s="143"/>
      <c r="P25" s="143"/>
      <c r="Q25" s="143"/>
      <c r="R25" s="144"/>
    </row>
    <row r="26" spans="1:18" ht="15.75" x14ac:dyDescent="0.25">
      <c r="A26" s="145"/>
      <c r="B26" s="145"/>
      <c r="C26" s="146"/>
      <c r="D26" s="146"/>
      <c r="E26" s="146"/>
      <c r="F26" s="146"/>
      <c r="G26" s="146"/>
      <c r="H26" s="146"/>
      <c r="I26" s="146"/>
      <c r="J26" s="143"/>
      <c r="K26" s="144"/>
      <c r="L26" s="142"/>
      <c r="M26" s="143"/>
      <c r="N26" s="143"/>
      <c r="O26" s="143"/>
      <c r="P26" s="143"/>
      <c r="Q26" s="143"/>
      <c r="R26" s="144"/>
    </row>
    <row r="27" spans="1:18" ht="15.75" x14ac:dyDescent="0.25">
      <c r="A27" s="145"/>
      <c r="B27" s="145"/>
      <c r="C27" s="146"/>
      <c r="D27" s="146"/>
      <c r="E27" s="146"/>
      <c r="F27" s="146"/>
      <c r="G27" s="146"/>
      <c r="H27" s="146"/>
      <c r="I27" s="146"/>
      <c r="J27" s="143"/>
      <c r="K27" s="144"/>
      <c r="L27" s="142"/>
      <c r="M27" s="143"/>
      <c r="N27" s="143"/>
      <c r="O27" s="143"/>
      <c r="P27" s="143"/>
      <c r="Q27" s="143"/>
      <c r="R27" s="144"/>
    </row>
    <row r="28" spans="1:18" ht="15.75" x14ac:dyDescent="0.25">
      <c r="A28" s="145"/>
      <c r="B28" s="145"/>
      <c r="C28" s="146"/>
      <c r="D28" s="146"/>
      <c r="E28" s="146"/>
      <c r="F28" s="146"/>
      <c r="G28" s="146"/>
      <c r="H28" s="146"/>
      <c r="I28" s="146"/>
      <c r="J28" s="143"/>
      <c r="K28" s="144"/>
      <c r="L28" s="142"/>
      <c r="M28" s="143"/>
      <c r="N28" s="143"/>
      <c r="O28" s="143"/>
      <c r="P28" s="143"/>
      <c r="Q28" s="143"/>
      <c r="R28" s="144"/>
    </row>
    <row r="29" spans="1:18" ht="15.75" x14ac:dyDescent="0.25">
      <c r="A29" s="145"/>
      <c r="B29" s="145"/>
      <c r="C29" s="146"/>
      <c r="D29" s="146"/>
      <c r="E29" s="146"/>
      <c r="F29" s="146"/>
      <c r="G29" s="146"/>
      <c r="H29" s="146"/>
      <c r="I29" s="146"/>
      <c r="J29" s="143"/>
      <c r="K29" s="144"/>
      <c r="L29" s="142"/>
      <c r="M29" s="143"/>
      <c r="N29" s="143"/>
      <c r="O29" s="143"/>
      <c r="P29" s="143"/>
      <c r="Q29" s="143"/>
      <c r="R29" s="144"/>
    </row>
    <row r="30" spans="1:18" ht="15.75" x14ac:dyDescent="0.25">
      <c r="A30" s="145"/>
      <c r="B30" s="145"/>
      <c r="C30" s="146"/>
      <c r="D30" s="146"/>
      <c r="E30" s="146"/>
      <c r="F30" s="146"/>
      <c r="G30" s="146"/>
      <c r="H30" s="146"/>
      <c r="I30" s="146"/>
      <c r="J30" s="143"/>
      <c r="K30" s="144"/>
      <c r="L30" s="142"/>
      <c r="M30" s="143"/>
      <c r="N30" s="143"/>
      <c r="O30" s="143"/>
      <c r="P30" s="143"/>
      <c r="Q30" s="143"/>
      <c r="R30" s="144"/>
    </row>
    <row r="31" spans="1:18" ht="15.75" x14ac:dyDescent="0.25">
      <c r="A31" s="145"/>
      <c r="B31" s="145"/>
      <c r="C31" s="146"/>
      <c r="D31" s="146"/>
      <c r="E31" s="146"/>
      <c r="F31" s="146"/>
      <c r="G31" s="146"/>
      <c r="H31" s="146"/>
      <c r="I31" s="146"/>
      <c r="J31" s="143"/>
      <c r="K31" s="144"/>
      <c r="L31" s="142"/>
      <c r="M31" s="143"/>
      <c r="N31" s="143"/>
      <c r="O31" s="143"/>
      <c r="P31" s="143"/>
      <c r="Q31" s="143"/>
      <c r="R31" s="144"/>
    </row>
    <row r="32" spans="1:18" ht="15.75" x14ac:dyDescent="0.25">
      <c r="A32" s="145"/>
      <c r="B32" s="145"/>
      <c r="C32" s="146"/>
      <c r="D32" s="146"/>
      <c r="E32" s="146"/>
      <c r="F32" s="146"/>
      <c r="G32" s="146"/>
      <c r="H32" s="146"/>
      <c r="I32" s="146"/>
      <c r="J32" s="143"/>
      <c r="K32" s="144"/>
      <c r="L32" s="142"/>
      <c r="M32" s="143"/>
      <c r="N32" s="143"/>
      <c r="O32" s="143"/>
      <c r="P32" s="143"/>
      <c r="Q32" s="143"/>
      <c r="R32" s="144"/>
    </row>
  </sheetData>
  <mergeCells count="75">
    <mergeCell ref="A23:B23"/>
    <mergeCell ref="C22:I22"/>
    <mergeCell ref="J22:K22"/>
    <mergeCell ref="A14:R14"/>
    <mergeCell ref="A15:R15"/>
    <mergeCell ref="A16:R16"/>
    <mergeCell ref="A17:R17"/>
    <mergeCell ref="A18:R18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31:I31"/>
    <mergeCell ref="J31:K31"/>
    <mergeCell ref="L31:R31"/>
    <mergeCell ref="C32:I32"/>
    <mergeCell ref="J32:K32"/>
    <mergeCell ref="L32:R32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 xr:uid="{00000000-0002-0000-0200-000000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x14ac:dyDescent="0.25">
      <c r="A2" s="51"/>
    </row>
    <row r="3" spans="1:12" ht="18.75" x14ac:dyDescent="0.25">
      <c r="A3" s="161" t="s">
        <v>36</v>
      </c>
      <c r="B3" s="52"/>
      <c r="C3" s="164" t="s">
        <v>37</v>
      </c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8.75" x14ac:dyDescent="0.3">
      <c r="A4" s="162"/>
      <c r="B4" s="53"/>
      <c r="C4" s="54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55">
        <v>7</v>
      </c>
      <c r="J4" s="55">
        <v>8</v>
      </c>
      <c r="K4" s="55">
        <v>9</v>
      </c>
      <c r="L4" s="55">
        <v>10</v>
      </c>
    </row>
    <row r="5" spans="1:12" ht="18.75" x14ac:dyDescent="0.3">
      <c r="A5" s="162"/>
      <c r="B5" s="56" t="s">
        <v>38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x14ac:dyDescent="0.25">
      <c r="A6" s="163"/>
      <c r="B6" s="57" t="s">
        <v>39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18.75" x14ac:dyDescent="0.3">
      <c r="A7" s="58">
        <v>1</v>
      </c>
      <c r="B7" s="59" t="s">
        <v>40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.75" x14ac:dyDescent="0.3">
      <c r="A8" s="58">
        <v>2</v>
      </c>
      <c r="B8" s="60" t="s">
        <v>41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.75" x14ac:dyDescent="0.3">
      <c r="A9" s="58">
        <v>3</v>
      </c>
      <c r="B9" s="60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8.75" x14ac:dyDescent="0.3">
      <c r="A10" s="58">
        <v>4</v>
      </c>
      <c r="B10" s="158" t="s">
        <v>43</v>
      </c>
      <c r="C10" s="159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8.75" x14ac:dyDescent="0.3">
      <c r="A11" s="58">
        <v>5</v>
      </c>
      <c r="B11" s="60" t="s">
        <v>15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8.75" x14ac:dyDescent="0.3">
      <c r="A12" s="58">
        <v>6</v>
      </c>
      <c r="B12" s="60" t="s">
        <v>15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8.75" x14ac:dyDescent="0.3">
      <c r="A13" s="58">
        <v>7</v>
      </c>
      <c r="B13" s="60" t="s">
        <v>15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8.75" x14ac:dyDescent="0.3">
      <c r="A14" s="58">
        <v>8</v>
      </c>
      <c r="B14" s="60" t="s">
        <v>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8.75" x14ac:dyDescent="0.3">
      <c r="A15" s="58">
        <v>9</v>
      </c>
      <c r="B15" s="60" t="s">
        <v>15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8.75" x14ac:dyDescent="0.3">
      <c r="A16" s="58">
        <v>10</v>
      </c>
      <c r="B16" s="60" t="s">
        <v>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" x14ac:dyDescent="0.25">
      <c r="A17" s="51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Admin</cp:lastModifiedBy>
  <dcterms:created xsi:type="dcterms:W3CDTF">2020-11-25T18:48:25Z</dcterms:created>
  <dcterms:modified xsi:type="dcterms:W3CDTF">2020-12-23T07:57:52Z</dcterms:modified>
</cp:coreProperties>
</file>